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50360\OneDrive - SNV\Desktop\New folder\"/>
    </mc:Choice>
  </mc:AlternateContent>
  <xr:revisionPtr revIDLastSave="0" documentId="13_ncr:1_{E6333BAA-8DFE-48BD-A341-99D900879982}" xr6:coauthVersionLast="47" xr6:coauthVersionMax="47" xr10:uidLastSave="{00000000-0000-0000-0000-000000000000}"/>
  <bookViews>
    <workbookView xWindow="190" yWindow="0" windowWidth="19010" windowHeight="10200" tabRatio="687" firstSheet="1" activeTab="1" xr2:uid="{00000000-000D-0000-FFFF-FFFF00000000}"/>
  </bookViews>
  <sheets>
    <sheet name="Analysis" sheetId="96" state="hidden" r:id="rId1"/>
    <sheet name="BoQ" sheetId="93" r:id="rId2"/>
    <sheet name="Bar Shedule" sheetId="8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2" i="93" l="1"/>
  <c r="H123" i="93"/>
  <c r="H124" i="93"/>
  <c r="H125" i="93"/>
  <c r="H126" i="93"/>
  <c r="H161" i="93"/>
  <c r="H162" i="93"/>
  <c r="H226" i="93" l="1"/>
  <c r="H225" i="93"/>
  <c r="H224" i="93"/>
  <c r="H223" i="93"/>
  <c r="H222" i="93"/>
  <c r="H221" i="93"/>
  <c r="H220" i="93"/>
  <c r="H219" i="93"/>
  <c r="H218" i="93"/>
  <c r="H217" i="93"/>
  <c r="H215" i="93"/>
  <c r="H214" i="93"/>
  <c r="H213" i="93"/>
  <c r="H212" i="93"/>
  <c r="H211" i="93"/>
  <c r="H208" i="93"/>
  <c r="H207" i="93"/>
  <c r="H206" i="93"/>
  <c r="H205" i="93"/>
  <c r="H204" i="93"/>
  <c r="H203" i="93"/>
  <c r="H202" i="93"/>
  <c r="H201" i="93"/>
  <c r="H200" i="93"/>
  <c r="H199" i="93"/>
  <c r="H196" i="93"/>
  <c r="H195" i="93"/>
  <c r="H194" i="93"/>
  <c r="H193" i="93"/>
  <c r="H192" i="93"/>
  <c r="H191" i="93"/>
  <c r="H190" i="93"/>
  <c r="H189" i="93"/>
  <c r="H188" i="93"/>
  <c r="H187" i="93"/>
  <c r="H186" i="93"/>
  <c r="H185" i="93"/>
  <c r="H184" i="93"/>
  <c r="H183" i="93"/>
  <c r="H182" i="93"/>
  <c r="H181" i="93"/>
  <c r="H180" i="93"/>
  <c r="H179" i="93"/>
  <c r="H178" i="93"/>
  <c r="H177" i="93"/>
  <c r="H174" i="93"/>
  <c r="H173" i="93"/>
  <c r="H172" i="93"/>
  <c r="H171" i="93"/>
  <c r="H170" i="93"/>
  <c r="H169" i="93"/>
  <c r="H168" i="93"/>
  <c r="H167" i="93"/>
  <c r="H166" i="93"/>
  <c r="H165" i="93"/>
  <c r="H164" i="93"/>
  <c r="H163" i="93"/>
  <c r="H160" i="93"/>
  <c r="H159" i="93"/>
  <c r="H158" i="93"/>
  <c r="H157" i="93"/>
  <c r="H156" i="93"/>
  <c r="H155" i="93"/>
  <c r="H154" i="93"/>
  <c r="H153" i="93"/>
  <c r="H152" i="93"/>
  <c r="H151" i="93"/>
  <c r="H150" i="93"/>
  <c r="H149" i="93"/>
  <c r="H148" i="93"/>
  <c r="H103" i="93"/>
  <c r="H102" i="93"/>
  <c r="H145" i="93"/>
  <c r="H144" i="93"/>
  <c r="H143" i="93"/>
  <c r="H142" i="93"/>
  <c r="H141" i="93"/>
  <c r="H140" i="93"/>
  <c r="H139" i="93"/>
  <c r="H138" i="93"/>
  <c r="H137" i="93"/>
  <c r="H136" i="93"/>
  <c r="H135" i="93"/>
  <c r="H134" i="93"/>
  <c r="H133" i="93"/>
  <c r="H132" i="93"/>
  <c r="H131" i="93"/>
  <c r="H130" i="93"/>
  <c r="H129" i="93"/>
  <c r="H128" i="93"/>
  <c r="H127" i="93"/>
  <c r="H121" i="93"/>
  <c r="H120" i="93"/>
  <c r="H119" i="93"/>
  <c r="H118" i="93"/>
  <c r="H117" i="93"/>
  <c r="H116" i="93"/>
  <c r="H115" i="93"/>
  <c r="H114" i="93"/>
  <c r="H113" i="93"/>
  <c r="H112" i="93"/>
  <c r="H111" i="93"/>
  <c r="H110" i="93"/>
  <c r="H109" i="93"/>
  <c r="H108" i="93"/>
  <c r="H107" i="93"/>
  <c r="H106" i="93"/>
  <c r="H227" i="93" l="1"/>
  <c r="H175" i="93"/>
  <c r="H197" i="93"/>
  <c r="H209" i="93"/>
  <c r="H146" i="93"/>
  <c r="H101" i="93"/>
  <c r="H100" i="93"/>
  <c r="H99" i="93"/>
  <c r="H98" i="93"/>
  <c r="H97" i="93"/>
  <c r="H96" i="93"/>
  <c r="H95" i="93"/>
  <c r="H94" i="93"/>
  <c r="H93" i="93"/>
  <c r="H92" i="93"/>
  <c r="H91" i="93"/>
  <c r="H90" i="93"/>
  <c r="H89" i="93"/>
  <c r="H88" i="93"/>
  <c r="H87" i="93"/>
  <c r="H85" i="93"/>
  <c r="H84" i="93"/>
  <c r="H83" i="93"/>
  <c r="H82" i="93"/>
  <c r="H81" i="93"/>
  <c r="H80" i="93"/>
  <c r="H79" i="93"/>
  <c r="H78" i="93"/>
  <c r="H77" i="93"/>
  <c r="H76" i="93"/>
  <c r="H75" i="93"/>
  <c r="H74" i="93"/>
  <c r="H73" i="93"/>
  <c r="H72" i="93"/>
  <c r="H71" i="93"/>
  <c r="H70" i="93"/>
  <c r="H69" i="93"/>
  <c r="H68" i="93"/>
  <c r="H67" i="93"/>
  <c r="H66" i="93"/>
  <c r="H65" i="93"/>
  <c r="H64" i="93"/>
  <c r="H63" i="93"/>
  <c r="H62" i="93"/>
  <c r="H61" i="93"/>
  <c r="H60" i="93"/>
  <c r="H59" i="93"/>
  <c r="H58" i="93"/>
  <c r="H57" i="93"/>
  <c r="H56" i="93"/>
  <c r="H55" i="93"/>
  <c r="H54" i="93"/>
  <c r="H53" i="93"/>
  <c r="H52" i="93"/>
  <c r="H51" i="93"/>
  <c r="H50" i="93"/>
  <c r="H49" i="93"/>
  <c r="H48" i="93"/>
  <c r="H47" i="93"/>
  <c r="H46" i="93"/>
  <c r="H45" i="93"/>
  <c r="H44" i="93"/>
  <c r="H43" i="93"/>
  <c r="H42" i="93"/>
  <c r="H41" i="93"/>
  <c r="H40" i="93"/>
  <c r="H39" i="93"/>
  <c r="H38" i="93"/>
  <c r="H37" i="93"/>
  <c r="H34" i="93"/>
  <c r="H33" i="93"/>
  <c r="H32" i="93"/>
  <c r="H31" i="93"/>
  <c r="H30" i="93"/>
  <c r="H29" i="93"/>
  <c r="H28" i="93"/>
  <c r="H27" i="93"/>
  <c r="H26" i="93"/>
  <c r="H25" i="93"/>
  <c r="H24" i="93"/>
  <c r="H23" i="93"/>
  <c r="H22" i="93"/>
  <c r="H21" i="93"/>
  <c r="H20" i="93"/>
  <c r="H19" i="93"/>
  <c r="H18" i="93"/>
  <c r="H9" i="93"/>
  <c r="H10" i="93"/>
  <c r="H11" i="93"/>
  <c r="H12" i="93"/>
  <c r="H13" i="93"/>
  <c r="H14" i="93"/>
  <c r="H15" i="93"/>
  <c r="H104" i="93" l="1"/>
  <c r="H35" i="93"/>
  <c r="H8" i="93" l="1"/>
  <c r="C15" i="96" l="1"/>
  <c r="C13" i="96" l="1"/>
  <c r="H6" i="93"/>
  <c r="H5" i="93"/>
  <c r="H7" i="93"/>
  <c r="H16" i="93" l="1"/>
  <c r="H228" i="93" s="1"/>
  <c r="C8" i="96"/>
  <c r="C17" i="96" l="1"/>
  <c r="C11" i="96"/>
  <c r="C6" i="96"/>
  <c r="C7" i="96"/>
  <c r="C5" i="96" l="1"/>
  <c r="C4" i="96" l="1"/>
  <c r="C9" i="96" s="1"/>
  <c r="C16" i="96"/>
  <c r="C12" i="96" l="1"/>
  <c r="C14" i="96" l="1"/>
  <c r="G24" i="82" l="1"/>
  <c r="I24" i="82" s="1"/>
  <c r="G23" i="82"/>
  <c r="I23" i="82" s="1"/>
  <c r="G22" i="82"/>
  <c r="I22" i="82" s="1"/>
  <c r="G19" i="82"/>
  <c r="I19" i="82" s="1"/>
  <c r="G17" i="82"/>
  <c r="I17" i="82" s="1"/>
  <c r="G14" i="82"/>
  <c r="I14" i="82" s="1"/>
  <c r="G11" i="82"/>
  <c r="I11" i="82" s="1"/>
  <c r="G10" i="82"/>
  <c r="I10" i="82" s="1"/>
  <c r="G9" i="82"/>
  <c r="I9" i="82" s="1"/>
  <c r="G8" i="82"/>
  <c r="I8" i="82" s="1"/>
  <c r="G7" i="82"/>
  <c r="I7" i="82" s="1"/>
  <c r="G21" i="82"/>
  <c r="I21" i="82" s="1"/>
  <c r="G20" i="82"/>
  <c r="I20" i="82" s="1"/>
  <c r="G18" i="82"/>
  <c r="I18" i="82" s="1"/>
  <c r="G16" i="82"/>
  <c r="I16" i="82" s="1"/>
  <c r="G15" i="82"/>
  <c r="I15" i="82" s="1"/>
  <c r="G13" i="82"/>
  <c r="I13" i="82" s="1"/>
  <c r="G12" i="82"/>
  <c r="G6" i="82"/>
  <c r="I6" i="82" s="1"/>
  <c r="C10" i="96" l="1"/>
  <c r="C18" i="96" s="1"/>
  <c r="C19" i="96" s="1"/>
  <c r="I12" i="82"/>
  <c r="I25" i="82" s="1"/>
  <c r="I26" i="82" l="1"/>
  <c r="I27" i="82" s="1"/>
</calcChain>
</file>

<file path=xl/sharedStrings.xml><?xml version="1.0" encoding="utf-8"?>
<sst xmlns="http://schemas.openxmlformats.org/spreadsheetml/2006/main" count="756" uniqueCount="327">
  <si>
    <t>Unit</t>
  </si>
  <si>
    <t>Quantity</t>
  </si>
  <si>
    <t>m</t>
  </si>
  <si>
    <t>Length</t>
  </si>
  <si>
    <t>Remarks</t>
  </si>
  <si>
    <t>Total</t>
  </si>
  <si>
    <t>SL No.</t>
  </si>
  <si>
    <t>Amount (Tk.)</t>
  </si>
  <si>
    <t>Rate (Tk./Unit)</t>
  </si>
  <si>
    <t>kg</t>
  </si>
  <si>
    <t>HPGF</t>
  </si>
  <si>
    <t>Description of Item</t>
  </si>
  <si>
    <t>Location</t>
  </si>
  <si>
    <t>5.02.01</t>
  </si>
  <si>
    <t>Earthwork in excavation of foundation trenches, including layout, by excavating earth to the lines, grades and elevation as shown in the drawing providing center lines, local bench mark pillars, fixing bamboo spikes and marking layout with chalk powder filling baskets, carrying and disposing of all excavated materials at a safe distance designated by the E-I-C in all types of soils except rocky, gravelly, slushy or organic soil, leveling, ramming, dressing and preparing the base, etc. all complete for an initial excavation depth of 2m and an initial lead not exceeding 20m, including arranging all necessary tools and equipment at work site, etc. complete as per direction of the E-I-C.</t>
  </si>
  <si>
    <t>5.02.02</t>
  </si>
  <si>
    <t>Providing single layer polythene sheet (0.18mm thick) weighing one kilogram per 6.5 square meter in floor or any where  in ground floor underneath the cement concrete, etc. all complete as per specifications and direction of the E-I-C.</t>
  </si>
  <si>
    <t>5.03.09</t>
  </si>
  <si>
    <t>Single layer brick flat soling with 1st class or picked  bricks, true to level, camber/super elevation and grade including carrying bricks, filling the interstices tightly with sand of minimum FM 0.80, etc. all complete as per direction of the E-I-C.</t>
  </si>
  <si>
    <t>5.03.01.01</t>
  </si>
  <si>
    <t>5.03.04.01</t>
  </si>
  <si>
    <t>5.04.02</t>
  </si>
  <si>
    <t>125mm brick work with Kiln 1st class bricks/automatic machine made first class bricks in cement mortar (1:4) with Portland Composite cement (CEM II/AM, 42.5N) and best quality sand (minimum FM1.2)  and making bond with connected walls with uniform width and depth joints, true to vertical and horizontal lines in/c necessary scaffolding, raking out joints, cleaning and soaking the bricks at least for 24 hours before use, washing of sand, curing for requisite period, etc. all complete as per direction of the E-I-C.</t>
  </si>
  <si>
    <t>5.04.10.01.1</t>
  </si>
  <si>
    <t>Setteler(B. Slab)_Short</t>
  </si>
  <si>
    <t>ABR &amp; AF(B. Slab)_Long</t>
  </si>
  <si>
    <t>ABR &amp; AF(B. Slab)_Short</t>
  </si>
  <si>
    <t>HPGF(B. Slab)_Long</t>
  </si>
  <si>
    <t>HPGF(B. Slab)_Short</t>
  </si>
  <si>
    <t>HPGF(T. Slab)_Long</t>
  </si>
  <si>
    <t>HPGF(T. Slab)_Short</t>
  </si>
  <si>
    <t>250mm Brick work with 1st class bricks in cement mortar (1:4)  in foundation and plinth with Portland Composite cement (CEM II/AM, 42.5N) and best quality sand (minimum FM1.2), filling the interstices tightly with mortar, raking out joints, cleaning and soaking bricks at least for 24 hours before use, washing of sand, curing for requisite period, etc. all complete as per direction of the E-I-C.</t>
  </si>
  <si>
    <t>Inspection Pit</t>
  </si>
  <si>
    <t>Setteler(T. Slab)_Long</t>
  </si>
  <si>
    <t>Setteler(T. Slab)_Short</t>
  </si>
  <si>
    <t>ABR &amp; AF(T. Slab)_Long</t>
  </si>
  <si>
    <t>ABR &amp; AF(T. Slab)_Short</t>
  </si>
  <si>
    <t>Sand filling in foundation trenches and inside plinth with sand (minimum FM 0.50) in 150mm layers in/c leveling, watering and consolidating each layer up to finished level etc. all complete as per direction of the E-I-C. Dry density after compaction shall not be less than 95% of MDD (STD).</t>
  </si>
  <si>
    <t>3.05.1.5</t>
  </si>
  <si>
    <t xml:space="preserve"> Supplying and spreading 1st class and picked brick chips (LAA value not exceeding 40) including cost of bricks carrying breaking into specified sizes including screening &amp; specified sizes spreading uniformly on the road surface maintaining grade, camber and super elevation, etc. all complete as per direction of the E-I-C.
80mm down graded</t>
  </si>
  <si>
    <t>Setteler (B. Slab)_Long</t>
  </si>
  <si>
    <t>Inlet Chamber _ Logn</t>
  </si>
  <si>
    <t>Inlet Chamber _Short</t>
  </si>
  <si>
    <t>Gazipur City Corporation, Gazipur</t>
  </si>
  <si>
    <t>SL #</t>
  </si>
  <si>
    <t>Dia of bar</t>
  </si>
  <si>
    <t># of bar</t>
  </si>
  <si>
    <t>Unite weight</t>
  </si>
  <si>
    <t>Quantity-Kg</t>
  </si>
  <si>
    <t>10 mm</t>
  </si>
  <si>
    <t>Bar schedule for DEWATS</t>
  </si>
  <si>
    <t>CDC: Shahid Ahsanullah Nagar</t>
  </si>
  <si>
    <t>Descrip of  Items</t>
  </si>
  <si>
    <t>Bar Shape</t>
  </si>
  <si>
    <t>Grand Total</t>
  </si>
  <si>
    <t>Lapping wastage considered 2%</t>
  </si>
  <si>
    <t>Cost Estimate of Gazipur Faecal sludge treatment plant</t>
  </si>
  <si>
    <t>5.08.26.01</t>
  </si>
  <si>
    <t>Supplying fitting, fixing of UPVC hollow or solid plastic door shutter having specific gravity 1.35-1.45, thickness 1.7 mm - 2.2 mm and other physical, chemical, thermal, fire resistivity properties etc. as per BSTI approved manufacturer standards or ASTM, BS/ISO/IS standards of different sizes fitted fixed with uPVC plastic door frame weighing 5.82  kg/m2 with at least 3 Nos Stainless Steel hinges fitted with min 64 Nos of 3.17 mm - 3.97 mm dia 12.7 mm long rivets, 12 Nos 25.4 mm Stainless Steel screws. 9.38 mm dia, 150 mm long Stainless Steel  tower bolts 2 Nos, 146 mm long Stainless Steel handle fitted with rivet, fitted with 2 Nos of G.I inner joint 234.95 mm x 127 mm clamp, 76.2 mm x 57.15 mm, 25 mm dia 1 no Stainless Steel haspbolt, special type round rack, carrying the same to site and local carriage etc. all complete as per direction of the E-I-C. 760mmx1980mm uPVC plastic shutter (hollow)</t>
  </si>
  <si>
    <t>5.09.02.01</t>
  </si>
  <si>
    <t>Supplying, fitting and fixing 0.46mm (26 SWG) thick galvanized color iron corrugated sheet (Bangladesh made) having minimum weight 63-65 kg per bundle (2'-6" width 70 – 72 rft long) roofing fitted and fixed on MS sections with ‘J’ hook or wooden purlins with screws, limpet washers, bitumen washers and putty etc. all complete as per direction of the E-I-C.</t>
  </si>
  <si>
    <t>5.06.05</t>
  </si>
  <si>
    <t>Supplying and fabrication of mild steel of any sections as I, Circular, Tube, Tee, Angle of Mild steel Grade -250 with minimum fy = 250 MPa  work in roof truss or any other member as per design, hoisting, fitting and fixing in position with bolts and nuts or rivets or welded and providing two coats of anticorrosive paint over a prime coat of red oxide paint etc. all complete as per direction of the E-I-C (Measurement be given for solid steel section only).</t>
  </si>
  <si>
    <t>Light point/Exhaust/Wall bracket fan point</t>
  </si>
  <si>
    <t>Ceiling fan point</t>
  </si>
  <si>
    <t>8.05.04</t>
  </si>
  <si>
    <t>8.05.04.1</t>
  </si>
  <si>
    <t>5.12.02.01</t>
  </si>
  <si>
    <t>Cement Concrete work (1:2:4) in blinding/ centering layer below RCC works, RCC pipes, pipe collar joint, pump house and bottom of sump well in connection with Rubber Dam construction with Portland cement, sand (minimum FM1.8) and 20mm down graded gravel (LAA value not exceeding 35) including mixing by concrete mixer machine, laying, casting, compacting by concrete vibrator, curing for the requisite period etc. all complete as per direction of the Engineer in charge. Cylinder crushing strength of concrete should be as specified in the design.</t>
  </si>
  <si>
    <t>6.03.02</t>
  </si>
  <si>
    <t>5.01.01</t>
  </si>
  <si>
    <t>Providing Layout and carry over Bench Mark (BM) at site from nearby BM pillar, demarcating property lines, existing ground level (EGL), formation ground level (FGL), highest flood level (HFL), plinth level (PL). Setting and marking all pillars, markers, pegs etc. showing and maintaining reduced levels (RLs) including locating, establishing, protecting all public utilities within the premise of work and finally all to be presented in black and white etc. all complete as per direction of the E-I-C.</t>
  </si>
  <si>
    <t>(According to the Rate Schedule of LGED ( 2020-2021) of Gazipur district  &amp; Local Market Price of  Gazipur City Corporation )</t>
  </si>
  <si>
    <t>gard room</t>
  </si>
  <si>
    <t>Foundation</t>
  </si>
  <si>
    <t>Mass concrete work in foundation or floor with Portland Composite Cement (CEM II/AM, 42.5N), sand (minimum FM 1.20) and 20mm down well graded 1st class/picked  brick chips  (LAA value not exceeding 38), including shuttering, mixing by concrete mixer machine</t>
  </si>
  <si>
    <t>Varanda</t>
  </si>
  <si>
    <t>Wall</t>
  </si>
  <si>
    <t>Deduction_room window_1500</t>
  </si>
  <si>
    <t>Deduction_toilet window_450</t>
  </si>
  <si>
    <t>Supplying, fitting and fixing window grills or any where directed of any design made of mild steel F.I bar inner section (20mmx3mm) with outer frame of F.I. bar (25mmx6mm), fabricating, welding of each point, cost of electricity, workshop charge, carriage, fixing with M.S. clamps or steel royal bolt in walls/RCC member painting with two coats of synthetic enamel paint over a coat of anticorrosive priming for all floors etc. all complete as per direction of the E-I-C. (Total wt. per m2 should be 11.00 kg. For each kg excess or less add or deduct, as the case may be, @Tk. 140.00 per kg)</t>
  </si>
  <si>
    <t>5.10.02</t>
  </si>
  <si>
    <t>1800mm window</t>
  </si>
  <si>
    <t>1500mm window</t>
  </si>
  <si>
    <t>450mm window</t>
  </si>
  <si>
    <t>m2</t>
  </si>
  <si>
    <t>5.11.05.02</t>
  </si>
  <si>
    <t>5.07.01.01</t>
  </si>
  <si>
    <t>Supplying and making door and window frames with seasoned wood of required size in/c painting two coats of coal tar to the surface in contact with wall, fitted and fixed in position and mending good any damage (All sizes of wood are finished) for all floors etc. all complete as per direction of the E-I-C. Garjan wood</t>
  </si>
  <si>
    <t>Meeting &amp; Office room</t>
  </si>
  <si>
    <t>5.08.01.05</t>
  </si>
  <si>
    <t>Supplying, fitting and fixing 38mm thick well matured natural seasoned solid wooden door shutter (minimum 250mm wide plank) having top rail style of sections (100mmx38mm) lock rail (125mmx38mm) and bottom rail (225mmx38mm), closed joints and provided with best quality 4 nos. 100mm iron hinges, 2 nos. best quality 12mm dia 300mm and 225mm long iron tower and socket bolts, 2 nos. heavy type nickel plated handle, hinge cleats, buffer blocks and finished with sand papering for all floors etc. all complete as per direction of the E-I-C. (Single leaf door. All sizes of wood are finished). Mehagoni wood</t>
  </si>
  <si>
    <t>Supplying, fitting and fixing of aluminium sliding window as per the U.S. Architectural Aluminium Manufacturer’s Association (AAMA) standard specification having 1.5mm thick outer bottom (size:75.50mm, 17.79mm), 1.5mm thick outer top (size:75.50mm, 26.80mm) 1.5mm thick shutter top (size:33mm, 26.80mm, 22mm), 1.5mm thick shutter bottom (size:60mm, 24.40mm), 1.5mm thick outer side (size:75.50mm, 19.90mm), 1.5mm thick sliding fixed side (size:31mm, 26mm), 1.5mm thick shutter lock (size:49.20mm, 26.0mm) and 1.5mm thick interlock (size:34.40mm, 32.10mm). Sections all aluminium members will be anodized to aluminium bronze/silver colour with a coat not less than 15 microns in thickness and density of 4mg/cm2 etc. in/c all accessories like handle, locks (Japan), roller, stopper etc. keeping provision for fitting 5mm thick glass (excluding the cost of glass and its supplying, fitting and fixing) in/c neoprene, sealant  for all floors etc. complete in all respect as per drawing and direction of the E-I-C.
Silver colour[Size : 1500mmx1400mm]</t>
  </si>
  <si>
    <t>5.11.18.02</t>
  </si>
  <si>
    <t>Supplying, fitting and fixing in Aluminum door frames, window, partitions and curtain wall distortion free glass of approved quality and shade including cost of fitting fixing all necessary accessories all floors etc. complete in all respect as per drawing and direction of the E-I-C. 5 mm thick tinted glass</t>
  </si>
  <si>
    <t>Toilet</t>
  </si>
  <si>
    <t>each</t>
  </si>
  <si>
    <t>Office room &amp; Meeting room</t>
  </si>
  <si>
    <t>5.05.01.06.1</t>
  </si>
  <si>
    <t>RCC:1:2:4, 17MPa, Brick Chips (BC): Reinforced cement concrete works with minimum cement content relates to mix ratio (tentative 1:2:4) and maximum water cement ratio 0.45 having minimum required average strength, f'cr = 24 Mpa and satisfied a specified compressive strength f'c = 17 Mpa at 28 days  on standard cylinders as per standard practice of Code AASHTO/ ASTM and Portland Composite Cement conforming to BDS EN 197-1 : 2003 CEM-II 42.5N sand of minimum FM 1.8 and 20mm down well graded picked brick chips (LAA value and maximum water absorption not exceeding 38 and 15% respectively) conforming to ASTM C 33 or Aggregate Grading Appendix-3 LGED  Schedule of Rates  or any other International recognized envelop in/c breaking chips and screening through proper sieves, centering, shuttering in position, making shuttering fully leak proof &amp; shuttering with plain 16 BWG steel sheet fitted over 38mm thick wooden plank panels and Standard size Bamboo Props suitably braced, placing of reinforcement in position, mixing the aggregates with standard mixer machine with hoper, fed by standard measuring boxes, maintaining allowable slump of 50mm (without plasticizer) &amp; 75mm to 100mm (when plasticizer use), pouring, casting, compacting by mechanical vibrator machine and curing at least for 28 days, removing centering-shuttering after approved specified time period, i/c cost of additional testing charges of materials and cylinders required. Excluding the cost of reinforcement and its fabrication, welding, coupling, placing, binding etc. Additional quantity of cement and Plasticizer i.e. Water reducing chemical admixture of complying type A under ASTM C 494 to reduce mixing water required for normal workability and to maintain low water-cement (W/C) ratio (Doses of admixture to be fixed by the mix design from approved laboratory instruction by the Engineer) Additional quantity of cement to be added if required to attain the strength at the contractor's own cost) etc. all complete as per direction and approval of the Engineer in charge.Note : Using Concrete Mixer. In roof slab of all types, cantilever slab and drop panels (excluding floor slab of ground floor at plinth level).Below Plinth Level and in Ground Floor</t>
  </si>
  <si>
    <t>On toilet block</t>
  </si>
  <si>
    <t>5.06.01.01</t>
  </si>
  <si>
    <t>Supplying and fabrication of Ribbed or deformed bar reinforcement for all types of RCC work including straightening, removing ruts, cleaning, cutting, hooking, bending, lapping and/or welding wherever required as directed, placing in position, tieing with  22 BWG black annealed binding wire (PVC coated in case of FBEC rebar) double fold, cost of binding wire and anchoring to the adjoining members wherever necessary, supplying and placing with proper cover blocks (1:1), supports, chairs, spacers, splices or laps etc. including cost of all materials, cost of labour, cost of equipment &amp; machinery, loading and unloading, transportation, all other incidental charges and work at all leads and lifts etc. to complete the work as per design, drawing, specifications and direction of the E-I-C. Measurement relating to nominal mass, dimensions and tolerances of various types of steel shall conform to relevant BDS/ ASTM codes. Reinforcement shall be measured only in lengths of bar as actually placed in position on standard weight i.e. 7850 kg/m3 (BNBC Table 6.2.1) basis. No separate payment shall be allowed for Chairs of any shape &amp; profile, spacer bar of any shape &amp; profile, lap/ splice unless otherwise shown in the drawing, wastages, binding wire, concrete cover blocks etc. as the cost of these is included in the unit rate. Note: Tests for reinforcing bars shall be conducted at LGED/ BUET/ DUET/ CUET/ KUET/ RUET.Grade 300 (RB 300): Ribbed or Deformed bar produced and marked as per BDS ISO 6935-2:2006 with minimum yield strength, fy (ReH) = 300 MPa, but the tested yield strength shall not exceed fy by more than the 125 MPa and the ratio of tested ultimate strength, fu (Re) to tested yield strength (fy) shall be at least 1.25 and minimum elongation after fracture (A5.65) &amp; minimum total elongation at maximum force (Agt) is 16% and 2.5% respectively.</t>
  </si>
  <si>
    <t>5.17.05</t>
  </si>
  <si>
    <t>Supplying, fitting and fixing of 9 mm thick perforated gypsum board false ceiling with aluminum T bar frame in natural anodized frame at 600 mm x 600 mm grid suspended from ceiling, beam etc. by double ply 12 SWG GI twisted wire maintaining straight lines and desired finished level at bottom face in/c cutting holes in slabs or beams by electric drill machine and mending good the damages, if any, during execution of the work, installation, scaffolding, screws, nails etc. i/c cost of aluminum frame, royal plug,  etc. all complete as per drawing, design and direction of E-I-C.</t>
  </si>
  <si>
    <t>below roof</t>
  </si>
  <si>
    <t>Minimum 12mm thick cement plaster (1:6) with Portland Composite cement (CEM II/AM, 42.5N) and best quality sand (minimum FM1.2) to wall both inner and outer surface, finishing the corner and edges in/c washing of sand cleaning the surface, scaffolding and curing for the requisite period etc. all complete as per direction of the E-I-C.Ground floor</t>
  </si>
  <si>
    <t>Deduction_room door</t>
  </si>
  <si>
    <t>Inner &amp; outer wall</t>
  </si>
  <si>
    <t>5.15.02.01</t>
  </si>
  <si>
    <t>Supplying, fitting and fixing glazed wall tiles of different size irrespective of colour or design (Country made/ Foreign made of  Prior approved best quality) on 20mm thick cement mortar (1:3) with Portland Composite cement (CEM II/AM, 42.5N) and best quality sand (minimum FM1.2)  base, raking out the joints and filling with white cement in/c cleaning the existing surface, cutting, shaping and laying the tiles in proper way, level and finishing with care, etc. all complete as per direction of the E-I-C.
Glazed wall tiles tiles less than or equivalent to 250mmx330mm in size of  Prior approved best quality.</t>
  </si>
  <si>
    <t>Toilet wall</t>
  </si>
  <si>
    <t>5.15.03.01</t>
  </si>
  <si>
    <t>Supplying, fitting and fixing GP (Homogeneous) glazed floor tiles irrespective of colour or design (country made of  Prior approved best quality)  on 20mm thick cement mortar (1:2) with Portland Composite cement (CEM II/AM, 42.5N) and best quality sand (minimum FM1.2)  base, raking out the joints and filling with white cement in/c cleaning the existing surface, cutting, shaping and laying the tiles in proper way, level and finishing with care, etc. all complete as per direction of the E-I-C.
GP (Homogeneous) 300mmx300mm size glazed floor tiles of  Prior approved best quality.</t>
  </si>
  <si>
    <t>Toilet floor</t>
  </si>
  <si>
    <t>Stair</t>
  </si>
  <si>
    <t>Minimum 12mm thick cement plaster (1:4) to dado and plinth wall upto 150mm below ground level with neat cement finishing including washing of sand and added Denso-01, finishing the edges and corners and curing for the requisite period etc. all complete as per direction of the Engineer-in-Charge. (Sand minimum FM. 1.2 to be used)</t>
  </si>
  <si>
    <t>6.03.04</t>
  </si>
  <si>
    <t>Outer wall up to plinth</t>
  </si>
  <si>
    <t>Providing apron with 50 mm thick cement concrete (1:2:4) with Portland Composite cement (CEM II/AM, 42.5N), best quality sand (minimum FM1.2) and 20mm down well graded 1st class/picked brick chips (LAA value not exceeding 40) including breaking chips and one layer 1st class brick flat soling at bottom' including cutting earth for preparation of bed and filling the interstices with local sand (F.M. 0.8) including finishing, dressing, curing at least for 7 days etc. all complete, including cost of water, and all other charges etc. all complete as per direction of the E-I-C.</t>
  </si>
  <si>
    <t>5.22.02</t>
  </si>
  <si>
    <t>around the building</t>
  </si>
  <si>
    <t>Room &amp; toilet</t>
  </si>
  <si>
    <t>Room</t>
  </si>
  <si>
    <t>Supplying, fitting and fixing energy meter with cutout teak wood board etc. all complete as per directions of E-I-C (when the meter is not supplied by PDB).
250 Volts single phase
10 amps to 60 amps</t>
  </si>
  <si>
    <t>8.03.2.1</t>
  </si>
  <si>
    <t>In a suitable place</t>
  </si>
  <si>
    <t>Sub-distribution board (SDB): Supplying &amp; fitting 250 volt, 50HZ grade following concealed sub-distribution board made of 18 SWG mild steel sheet, complete with hinged type door, built in type locking arrangement, along with approved type handle 200 A capacity bus-bar with required number of holes there on, insulators at both ends. Copper bar for neutral &amp; earth terminal, necessary arrangement for fixing of SPMCB by keeping its knobs out on the top cover of the board with enamel/hammer painting. All completes as per specification &amp; direction of the Engineer-in-Charge.Manufacturer of SPMCB Dorman smith (UK/ Germany), MEM (UK),Legrand, SIEMENS (USA/Germany) or Equivalent.
8-ways SDBBoxsize-550mmx500mmx125mmIncoming-1 x 63 A SP MCBOut going- 8 x 6/10/16 A SPMCB</t>
  </si>
  <si>
    <t>8.02.04</t>
  </si>
  <si>
    <t>8.04.1.3</t>
  </si>
  <si>
    <t>Supplying, assembling, fitting, fixing &amp; installation (with effictive connection) on a prepared board 250/500volt grade following single/triple pole SPMCB/TPMCB/TPMCCB having minimum breaking capacity 6/10/16KA with thermal over current &amp; instantaneous electromagnetic short circuit release provision. Manufacturer of SPMCB/TPMCB/TPMCCB (6/10/16 KA) Dorman smith (UK/ Germany) MEM (UK), ABB (Italy), Legrand (France), Hager (France)/SIEMENS (USA/Germany) or equivalent approved by the Engineer-in-charge.</t>
  </si>
  <si>
    <t>In SDB</t>
  </si>
  <si>
    <t>8.05.07.1</t>
  </si>
  <si>
    <t>ELECTRICAL WIRING
BYA Cable: Conduit wiring on surface with the following PVC insulated stranded cable (BYA) &amp; green Colored PVC insulated ECC wire (BYA) through PVC  Conduit complete with fixing materials &amp; other accessories as specified, Manufacturer of cable Eastern/BRB/Paradise/Poly cable/ Super sign/BBS or equivalent according to the Specification &amp; direction of the Engineer- in-charge.
1c-2x1.5 Sq.mm (BYA ) Cable with 1.5 Sq.mm (BYA) ECC wire through PVC Pipe of 25 mm inner dia.</t>
  </si>
  <si>
    <t>8.05.04.2</t>
  </si>
  <si>
    <t>Concealed Conduit wiring: Concealed Conduit wiring for the following Points Looping at the Switch board with earth terminal including Circuit wiring with 1c-2x1.5 Sq.mm PVC insulated  stranded cable (BYA) &amp; 1.5 Sq.mm (Yellow-green) PVC insulated stranded ECC wire (BYA) through PVC conduit (Aziz or equivalent) of 25 mm inner dia wall thickness 1.5 mm, 18 SWG GP Sheet, switch board &amp; Pull box with 3mm thick ebonite sheet cover, brass contact, ceiling rose,  fixing materials &amp; all other accessories as required including mending  the damages: Manufacturer of cable Eastern/ BRB/Paradise/Poly cable/Super sign/BBS or equivalent according to the specification &amp; direction of the Engineer- in-charge.</t>
  </si>
  <si>
    <t>Supplying, fitting and fixing 20mm thick switch board for fan regulators, lighting switches two pin and at the three pin socket outlets the switch board to be made of teak wood and varnished on all sides etc. all complete as per directions of the E-I-C.
150mmx200mm</t>
  </si>
  <si>
    <t>Office &amp; Meeting room</t>
  </si>
  <si>
    <t>8.06.1.4</t>
  </si>
  <si>
    <t>Gang switch &amp; socket: Supplying, assembling, fitting, fixing &amp; installation (with effictive connection) on prepared board 250 volt 5 amp concealed type switch/socket with switch (foreign made MK/Legrand/ Hager (Stylea)/ABB /MEM or equivalent brand) mounted on 18 SWG galvanized sheet board 75mm depth with other accessories as per drawing, specification &amp; direction of the Engineer-in-charge..
01-gang switch</t>
  </si>
  <si>
    <t>8.06.05.01</t>
  </si>
  <si>
    <t>Supplying, fitting and fixing 250V capacitor type ceiling fan complete with concealed condensers, canopies and required length of rods, ceiling roses, wooden round blocks, regulator, switches and required length of flexible wire etc.. all complete as per drawings and directions of the E-I-C. Brand:BRB/Energypac or equivalent approved by Engineer in charge
1.22m sweep (best quality)</t>
  </si>
  <si>
    <t>8.09.1.2</t>
  </si>
  <si>
    <t>8.09.1.6</t>
  </si>
  <si>
    <t>Supplying, fitting and fixing 250V capacitor type ceiling fan complete with concealed condensers, canopies and required length of rods, ceiling roses, wooden round blocks, regulator, switches and required length of flexible wire etc.. all complete as per drawings and directions of the E-I-C. Brand:BRB/Energypac or equivalent approved by Engineer in charge
Fan clamp box type : Supplying, fitting &amp; fixing of box type fan clamp made of 25 mm x 6.35 mm MS flat bar with 16 mm diameter MS hook including necessary bolts, nuts, etc</t>
  </si>
  <si>
    <t>8.11.03.6</t>
  </si>
  <si>
    <t>Supplying, fitting and fixing the following electric lamp for garden/gate/room light and different places as per directions of the E-I-C.
Energy Savings Lamp (CLF)
23 watt Spiral Type lamps B22</t>
  </si>
  <si>
    <t>Office,Meeting room, toilet</t>
  </si>
  <si>
    <t>8.12.2.2</t>
  </si>
  <si>
    <t>Supplying, assembling, fitting, fixing, installation (with effictive connection) testing &amp; Commissioning of single stage 2800-2900 RPM Centrifugal water Pump Motor Set monobloc type manufactured according to DIN/NEMA/IEC/BS/VDE/JIS &amp; ISO 9001 standard  of following capacity suitable for operation at single phase, 230V/400V ± 5% 50Hz A.C having insulation: Class F &amp; Protection: IP44 (Minimum) manufactured by CE certified/UL listed countries  as per sample  accepted/approved by the Engineer.
220 volts single phase</t>
  </si>
  <si>
    <t>7.08.01.04</t>
  </si>
  <si>
    <t>Supplying 25mm to 200mm dia (inside) best quality uPVC pipes having specific gravity 1.35-1.45, and other physical, chemical, thermal, fire resistivity  properties etc. as per BSTI approved manufacturer standards or ASTM, BS/ISO/IS standards fitted and fixed in position with sockets head and shoes, bends, clamps and nails etc. all complete in all floors as per direction of the E-I-C.
Minimum inner dia 100mm and minimum wall thickness 3.4mm</t>
  </si>
  <si>
    <t>5.16.02.01</t>
  </si>
  <si>
    <t>Colour wash with yellow orchre in two coats over a prime coat of white wash. Lime mix  prepared at least 12 hours before use  in/c removing the floating materials from the mixture, surface cleaning to free from all foreign materials before application of each coat. Applying one vertical and one horizontal wash for each coat and successive coat is to be applied after drying up of previous coat i/c cost of hair brush, providing necessary scaffolding and necessary cleaning the plinth, floors, doors, windows, portions and ventilators by washing, rubbing, as necessary before and after the wash, polishing the surface with sand paper etc. all complete for all floors i/c cost of all materials as per direction of the E-I-C.</t>
  </si>
  <si>
    <t>Inner and outer wall</t>
  </si>
  <si>
    <t>3.02.1.1</t>
  </si>
  <si>
    <t>Sand (FM 0.50) filling on the road bed in the improved sub-grade with sand free from dust, earth, other vegetable growth and foreign materials including supplying all materials, spreading, watering, compacting by appropriate mechanical means to obtain a minimum Soaked CBR 8% or Design CBR at minimum compaction 98% of MDD (Modified), etc. all complete as per direction of the E-I-C.</t>
  </si>
  <si>
    <t>3.08.4.1</t>
  </si>
  <si>
    <t>SBFS(FM-0.50): Providing Single layer brick flat soling (BFS) with 1st class or picked bricks, true to level, maintaining camber/super elevation and grade including carrying bricks, filling the interstices tightly with sand of minimum FM 0.50, etc. all complete in all respect as per approved drawing, specification and direction of the Engineer-in-charge.</t>
  </si>
  <si>
    <t>3.08.5.1</t>
  </si>
  <si>
    <t>SHBB(FM-0.50): Providing Brick on edge pavement in single layer of Herring Bone Bond (HBB) with 1st class or picked bricks true to level, maintaining camber, super elevation and grade, including supplying and laying 25mm thick sand (FM 0.50) cushion over the BFS, filling the interstices tightly with same type of sand, etc. all complete in all respect as per approved drawing, specification and direction of the Engineer-in-charge.</t>
  </si>
  <si>
    <t>Protection wall Foundation</t>
  </si>
  <si>
    <t>Protection wall</t>
  </si>
  <si>
    <t>PDB foundation</t>
  </si>
  <si>
    <t>PDB Wall</t>
  </si>
  <si>
    <t>5.05.01.04.1</t>
  </si>
  <si>
    <t>RCC:1:2:4, 17MPa, Brick Chips (BC): Reinforced cement concrete works with minimum cement content relates to mix ratio (tentative 1:2:4) and maximum water cement ratio 0.45 having minimum required average strength, f'cr = 24 Mpa and satisfied a specified compressive strength f'c = 17 Mpa at 28 days  on standard cylinders as per standard practice of Code AASHTO/ ASTM and Portland Composite Cement conforming to BDS EN 197-1 : 2003 CEM-II 42.5N sand of minimum FM 1.8 and 20mm down well graded picked brick chips (LAA value and maximum water absorption not exceeding 38 and 15% respectively) conforming to ASTM C 33 or Aggregate Grading Appendix-3 LGED  Schedule of Rates  or any other International recognized envelop in/c breaking chips and screening through proper sieves, centering, shuttering in position, making shuttering fully leak proof &amp; shuttering with plain 16 BWG steel sheet fitted over 38mm thick wooden plank panels and Standard size Bamboo Props suitably braced, placing of reinforcement in position, mixing the aggregates with standard mixer machine with hoper, fed by standard measuring boxes, maintaining allowable slump of 50mm (without plasticizer) &amp; 75mm to 100mm (when plasticizer use), pouring, casting, compacting by mechanical vibrator machine and curing at least for 28 days, removing centering-shuttering after approved specified time period, i/c cost of additional testing charges of materials and cylinders required. Excluding the cost of reinforcement and its fabrication, welding, coupling, placing, binding etc. Additional quantity of cement and Plasticizer i.e. Water reducing chemical admixture of complying type A under ASTM C 494 to reduce mixing water required for normal workability and to maintain low water-cement (W/C) ratio (Doses of admixture to be fixed by the mix design from approved laboratory instruction by the Engineer) Additional quantity of cement to be added if required to attain the strength at the contractor's own cost) etc. all complete as per direction and approval of the Engineer in charge.
Note : Using Concrete Mixer.
In Tie Beam and Lintel :
Below Plinth Level and in Ground Floor</t>
  </si>
  <si>
    <t>Beam</t>
  </si>
  <si>
    <t>Screener</t>
  </si>
  <si>
    <t>Distribution drain</t>
  </si>
  <si>
    <t>Mass concrete work in foundation or floor with Portland Composite Cement (CEM II/AM, 42.5N), sand (minimum FM 1.20) and 20mm down well graded 1st class/picked  brick chips  (LAA value not exceeding 38), including shuttering, mixing by concrete mixer machine, casting, laying compacting with mechanical vibrator machine and curing for the requisite period breaking bricks into chips etc. all complete as per direction of the E-I-C. Cylinder crushing strength of concrete should not be less than 10.5Mpa at 28 days of curing (suggested mix proportion 1:3:6). Additional quantity of cement to be added if required to attain the strength at the contractors own cost.
Mass concrete in foundation (1:3:6) with Portland Composite Cement (CEM II/AM, 42.5N),  sand (minimum FM 1.20)  and 20mm down well graded 1st class/picked brick chips.</t>
  </si>
  <si>
    <t>5.03.05.02</t>
  </si>
  <si>
    <t>Mass concrete work in foundation or floor with Portland Composite Cement (CEM II/AM, 42.5N), sand (minimum FM 1.20) and 20mm down well graded 1st class/picked  brick chips  (LAA value not exceeding 38), including shuttering, mixing by concrete mixer machine, casting, laying compacting with mechanical vibrator machine and curing for the requisite period breaking bricks into chips etc. all complete as per direction of the E-I-C. Cylinder crushing strength of concrete should not be less than 17Mpa at 28 days of curing (suggested mix proportion 1:2:4). Additional quantity of cement to be added if required to attain the strength at the contractors own cost.
Mass concrete in floor (1:2:4) with Portland Composite Cement (CEM II/AM, 42.5N), sand  (minimum FM 1.20) and 20mm down well graded 1st class/picked  brick chips.</t>
  </si>
  <si>
    <t>PBD bottom</t>
  </si>
  <si>
    <t>Brick work with 1st class bricks in cement mortar (1:6)  in foundation and plinth with Portland Composite cement (CEM II/AM, 42.5N) and best quality sand (minimum FM1.2),  filling the interstices tightly with mortar, raking out joints, cleaning and soaking bricks at least for 24 hours before use, washing of sand, curing for requisite period, etc. all complete as per direction of the E-I-C.</t>
  </si>
  <si>
    <t>5.04.1</t>
  </si>
  <si>
    <t>Brick work with 1st class bricks in cement mortar (1:4)  in foundation and plinth with Portland Composite cement (CEM II/AM, 42.5N) and best quality sand (minimum FM1.2), filling the interstices tightly with mortar, raking out joints, cleaning and soaking bricks at least for 24 hours before use, washing of sand, curing for requisite period, etc. all complete as per direction of the E-I-C.ast for 24 hours before use, washing of sand, curing for requisite period, etc. all complete as per direction of the E-I-C.</t>
  </si>
  <si>
    <t>Inside PDB</t>
  </si>
  <si>
    <t>3.05.1.1</t>
  </si>
  <si>
    <t>S&amp;SBC: Supplying and spreading 1st class and picked brick chips (LAA value not exceeding 40) including cost of bricks carrying breaking into specified sizes including screening &amp; specified sizes spreading uniformly on the road surface maintaining grade, camber and super elevation, etc. all complete as per direction of the E-I-C.
20mm down graded</t>
  </si>
  <si>
    <t>Supplying and spreading course sand inside PBD having FM 3.00 including screening,carrying, leveling and watering.</t>
  </si>
  <si>
    <t xml:space="preserve">vertical portion of ventilation </t>
  </si>
  <si>
    <t>Horizontal portion of ventilation</t>
  </si>
  <si>
    <t xml:space="preserve">vertical portion of WW collection pipe </t>
  </si>
  <si>
    <t xml:space="preserve">Horizontal portion of WW collection pipe </t>
  </si>
  <si>
    <t>PDB bottom</t>
  </si>
  <si>
    <t xml:space="preserve">PDB wall </t>
  </si>
  <si>
    <t>Distribution channel</t>
  </si>
  <si>
    <t xml:space="preserve">Screener </t>
  </si>
  <si>
    <t>Wall top</t>
  </si>
  <si>
    <t>Out side wall</t>
  </si>
  <si>
    <t>PDB  wall foundation</t>
  </si>
  <si>
    <t>Pit bottom</t>
  </si>
  <si>
    <t>Pit wall</t>
  </si>
  <si>
    <t>Pit</t>
  </si>
  <si>
    <t>Pit cover</t>
  </si>
  <si>
    <t>ABR</t>
  </si>
  <si>
    <t>ABR bottom</t>
  </si>
  <si>
    <t xml:space="preserve">RCC:1:2:4, 17MPa, Brick Chips (BC): Reinforced cement concrete works with minimum cement content relates to mix ratio (tentative 1:2:4) and maximum water cement ratio 0.45 having minimum required average strength, f'cr = 24 Mpa and satisfied a specified compressive strength f'c = 17 Mpa at 28 days  on standard cylinders as per standard practice of Code AASHTO/ ASTM and Portland Composite Cement conforming to BDS EN 197-1 : 2003 CEM-II 42.5N sand of minimum FM 1.8 and 20mm down well graded picked brick chips (LAA value and maximum water absorption not exceeding 38 and 15% respectively) conforming to ASTM C 33 or </t>
  </si>
  <si>
    <t>ABR wall</t>
  </si>
  <si>
    <t>Outlet bottom</t>
  </si>
  <si>
    <t>Outlet  wall</t>
  </si>
  <si>
    <t>AF</t>
  </si>
  <si>
    <t>Perforated slab</t>
  </si>
  <si>
    <t>ABR slab</t>
  </si>
  <si>
    <t xml:space="preserve">HPGF </t>
  </si>
  <si>
    <t>HPGF bottom</t>
  </si>
  <si>
    <t>HPGF Wall</t>
  </si>
  <si>
    <t>Inside HPGF</t>
  </si>
  <si>
    <t>PP</t>
  </si>
  <si>
    <t>PP bottom</t>
  </si>
  <si>
    <t>PP slop</t>
  </si>
  <si>
    <t>around the PP</t>
  </si>
  <si>
    <r>
      <t>m</t>
    </r>
    <r>
      <rPr>
        <vertAlign val="superscript"/>
        <sz val="10"/>
        <rFont val="Tahoma"/>
        <family val="2"/>
      </rPr>
      <t>3</t>
    </r>
  </si>
  <si>
    <r>
      <t>m</t>
    </r>
    <r>
      <rPr>
        <vertAlign val="superscript"/>
        <sz val="10"/>
        <rFont val="Tahoma"/>
        <family val="2"/>
      </rPr>
      <t>2</t>
    </r>
  </si>
  <si>
    <t>Supplying, fitting and fixing superior quality Combi-closet glazed porcelain commode with seat cover, water tank with  flushing unit,  including fitting with fitting nut bolt of same brand in wall or floor with all internal fittings (best quality), best quality 12mm dia heavy type concealed C.P. stop cock for lowdown,  12mm dia plastic connection pipe with coupling including making holes in walls or floor or wherever required and mending good the damages and fitting, fixing with all necessary fittings and connection, etc. all complete as per direction of the E-I-C. (Commode, Lowdown,  set with fittings)</t>
  </si>
  <si>
    <t>7.02.02.02</t>
  </si>
  <si>
    <t>Mobilization of materials, equipment, tools and plants, boring rig at the work site, assembling of derrick and dismantling the same, cleaning the site on completion of work, etc. all complete as per direction of the E-I-C</t>
  </si>
  <si>
    <t>LS</t>
  </si>
  <si>
    <t>Meghdubi FSTP site</t>
  </si>
  <si>
    <t>10.02.01</t>
  </si>
  <si>
    <t xml:space="preserve">Boring by using 100mm dia cutter and 38mm dia GI Pipe and other equipment capable of drilling up to a depth of 500m by water jet system through all sorts of strata, protection of caving by supplying necessary casing pipe, collection of soil samples at every 3m interval and at every change of strata and preserve them for analysis, withdrawal of boring pipes &amp; casing pipes etc. all complete as per specification and direction of the E-I-C.
</t>
  </si>
  <si>
    <t>From 0.0m to 50m = 50m</t>
  </si>
  <si>
    <t>From 50m to 100m = 50m</t>
  </si>
  <si>
    <t>From 100m to 152m = 52m</t>
  </si>
  <si>
    <t>10.02.02</t>
  </si>
  <si>
    <t>10.02.03</t>
  </si>
  <si>
    <t>38mm dia GI pipe 2.9mm thick (National Tubes/equivalent)</t>
  </si>
  <si>
    <t>10.03.02</t>
  </si>
  <si>
    <t>10.03.03</t>
  </si>
  <si>
    <t>10.03.04</t>
  </si>
  <si>
    <t>10.03.05</t>
  </si>
  <si>
    <t>38mm dia water graded PVC strainer having thickness 2.5 – 3.0mm (‘D’ class Aziz brand/equivalent) of recommended slot size</t>
  </si>
  <si>
    <t>38mm dia socket adapter</t>
  </si>
  <si>
    <t>10.03.06</t>
  </si>
  <si>
    <t>Best quality 38mm dia PVC cap</t>
  </si>
  <si>
    <t xml:space="preserve">Supplying and lowering 38mm dia water grade PVC pipe having wall thickness 2.5m to 3.0mm (‘D’ Class Aziz pipe/equivalent), PVC sand trap of length 3.0m with cap, PVC strainer of desired slot installing at the middle of the most suitable water bearing strata. 38mm dia GI pipe of best quality of length 1.52m with MS welded flat bar on each side to prevent from rotation up to the desired depth, fitting fixing the hand pump No. 6 etc. including the cost of solvent cement, socket adapter, filling medium sand up to 18.0m above strainer and the remaining portion with available soil from boring etc. all complete as per standard specification and direction of the E-I-C
</t>
  </si>
  <si>
    <t>38mm dia water graded PVC pipe having thickness 2.5-3.00mm (‘D’ class Aziz brand/equivalent) pipe sand trap</t>
  </si>
  <si>
    <t>Hand pump No. 6 complete set (EPL/RFL) (Medium)/equivalent brand)</t>
  </si>
  <si>
    <t>10.03.01</t>
  </si>
  <si>
    <t>Filling the top 0.6metre of the bore hole around the top pipe with sanitary seal of concrete (1:2:4), etc. all complete as per specifications and direction of the E-I-C.</t>
  </si>
  <si>
    <t>Complete development of the tube well to obtain sand &amp; turbidity free
water at a satisfactory yield, etc. all complete as per specifications and
direction of the E-I-C.</t>
  </si>
  <si>
    <t>Platform Constrution : Construction of concrete (1:2:4) platform with 75mm brick soling, by supplying the necessary materials such as cement (3 bags) ,1st class brick, 1st class khoa, coarse sand including labour charge, to serve the purpose including 12 mm thick plaster (1:4) with net cement finishing of the concrete surfaces. Supplying &amp; Fixation of Geo-Code plate (Marble/Stone Plate-300x150x12.50mm) on the visible surface of the platform . The  total depth, installation date and abbreviated project name DPHE-VWSP and ID No. has to be written in on the Plate of the platform. The whole work has to be done as per specification, drawing and direction of the E/C.</t>
  </si>
  <si>
    <t>Disinfecting the well by using minimum 1kg of bleaching powder or any other disinfectant etc. all complete as per standard. specifications and direction of the E-I-C.</t>
  </si>
  <si>
    <t>Manufacturing, supplying, fitting and fixing white porcelain 450mm long pan (BISF standard) with PVC trap fixed properly to make it fully leak proof, etc. all complete as per direction of the E-I-C.</t>
  </si>
  <si>
    <t>7.12.01.02</t>
  </si>
  <si>
    <t>7.08.01.02</t>
  </si>
  <si>
    <t>Supplying 25mm to 200mm dia (inside) best quality uPVC pipes having specific gravity 1.35-1.45, and other physical, chemical, thermal, fire resistivity  properties etc. as per BSTI approved manufacturer standards or ASTM, BS/ISO/IS standards fitted and fixed in position with sockets head and shoes, bends, clamps and nails etc. all complete in all floors as per direction of the E-I-C.
Minimum inner dia 50mm and minimum wall thickness 2.50mm</t>
  </si>
  <si>
    <t>7.04.02.01</t>
  </si>
  <si>
    <t>Supplying, fitting and fixing superior quality glazed vitreous Wash Hand Basin including fitting fixing the same in position with heavy type C.I. Brackets 44mm dia PVC waste water pipe with brass coupling (not exceeding 750mm in length), 12mm dia plastic connection pipe with brass coupling, 12mm dia brass stop cock, 12mm dia C.P. pillar cock, 30mm dia C.P. Basin waste with chain plug including making holes in walls and floors and fitting with wooden blocks screws and mending good the damages etc. all complete as per direction of the E-I-C.</t>
  </si>
  <si>
    <t>7.06.01.02</t>
  </si>
  <si>
    <t>Supplying, fitting and fixing best quality and heavy type bib cock, and Two in one Bib cock of brass or cromium plated or special quality plastic materials made with leak proof and fixing in position with selected tape etc. all complete as per direction of the E-I-C.
12mm dia C.P. Bib Cock</t>
  </si>
  <si>
    <t>Supplying, fitting and fixing Glass plate Shelf (600mmx125mm) of 5mm thick glass with fancy C.P. brackets, screws and frames fitted with rowel plug and screw including making holes in walls by drill machine and mending good the damages etc. all complete as per direction of the E-I-C.
Medium quality (white)</t>
  </si>
  <si>
    <t>7.07.03.02</t>
  </si>
  <si>
    <t>Supplying, fitting and fixing Towel rail with holder fitted with rowel plug and screw including making holes in walls by drill machine and mending good the damages etc. all complete as per direction of the E-I-C.
C.P. Towel rail (Size : 600mmx20mm) with C.P. holder (Medium quality)</t>
  </si>
  <si>
    <t>7.07.04.02</t>
  </si>
  <si>
    <t>Supplying, fitting and fixing super quality unframed 5mm thick Mirror with hard boards at the back with all necessary fittings fitted with rowel plug and screw including making holes in walls by drill machine and mending good the damages etc. all complete as per direction of the E-I-C.
Belgium made Mirror (Size:450mmx600mm)</t>
  </si>
  <si>
    <t>7.07.05.03</t>
  </si>
  <si>
    <t>7.06.12.02</t>
  </si>
  <si>
    <t>Supplying, fitting and fixing hand or push shower for ablution including holder of fully hard foreign plastic (Grohe) or stainless steel body with brass or stainless steel fittings push and SS chain or superior quality tube/pipe of standard length with leak proof and fixing in position with selected tape etc. all complete as per direction of the E-I-C.
Moving type push shower</t>
  </si>
  <si>
    <t>Estimated value</t>
  </si>
  <si>
    <t>Gourd Room</t>
  </si>
  <si>
    <t>Manufacturing, Supplying, fitting, fixing of ordinary type M.S. folding gate with 12mm x12mm MS square solid bar and 25 mm x 25mm x 6 mm MS Angle box frame with MS Angle 40mmx40mmx6mm size box including fabrication, welding, cost of electricity, workshop charges, carriage, cutting grooves, mending good the damages, finishing, curing etc. including fabrication, riveting, welding as and where necessary, etc. all complete as per drawing, design and direction of the E-I-C.</t>
  </si>
  <si>
    <t>5.10.15</t>
  </si>
  <si>
    <t>Gate, lighting etc.</t>
  </si>
  <si>
    <t>Ramp &amp; Internal road</t>
  </si>
  <si>
    <t>Septi tank (10 user)</t>
  </si>
  <si>
    <t>Tube well</t>
  </si>
  <si>
    <t>Planted Drying Bed</t>
  </si>
  <si>
    <t>Anaerobic baffel reactor (ABR)</t>
  </si>
  <si>
    <t>Horizontal Planted Gravel Filter (HPGF)</t>
  </si>
  <si>
    <t>Polishing Pond (PP)</t>
  </si>
  <si>
    <t>Boundary fencing (BF)</t>
  </si>
  <si>
    <t>Soak well</t>
  </si>
  <si>
    <t>PDB shed</t>
  </si>
  <si>
    <t>Sub total=</t>
  </si>
  <si>
    <t>Gross Total=</t>
  </si>
  <si>
    <t>Office room + Toilet Block</t>
  </si>
  <si>
    <t>Deduction_Toilet door</t>
  </si>
  <si>
    <t>Deduction_toilet Door &amp; window</t>
  </si>
  <si>
    <t>Toilet (Commode)</t>
  </si>
  <si>
    <t>Toilet (Long Pan)</t>
  </si>
  <si>
    <t xml:space="preserve">Office room roof_rafter </t>
  </si>
  <si>
    <t>Office room roof_purlin</t>
  </si>
  <si>
    <t xml:space="preserve">Varanda roof_rafter </t>
  </si>
  <si>
    <t>Varanda roof_purlin</t>
  </si>
  <si>
    <t>Ramp</t>
  </si>
  <si>
    <t>Entrance, Exit &amp; flat portion</t>
  </si>
  <si>
    <t>3.04.3.1</t>
  </si>
  <si>
    <t>EE(75mm): Brick on end edging (75mm across) with 1st class/picked bricks including cutting trenches true to level &amp; grade, removing earth, re-filling &amp; ramming the sides properly, including supplying and filling the gaps with local sand, etc. all complete as per direction of the E-I-C.</t>
  </si>
  <si>
    <t>Flat road after ramp</t>
  </si>
  <si>
    <t>For pathway</t>
  </si>
  <si>
    <t>Pathway</t>
  </si>
  <si>
    <t>Earth filling work with specified soil in any type of dykes/ embankment including cutting, carrying, filling by throwing earth in layers not more than 150mm in each layer in proper alignment, grade, cambering and side slope in all types of soil except rocky, gravelly and slushy including benching not more than 30cm in vertical and 60cm in horizontal steps along the sides while widening any embankment, etc. all complete as per the direction of E-I-C. Earth will be arranged within 20m from the toe of the embankment. Payment will be made on compacted volume.</t>
  </si>
  <si>
    <t>6.01.09.01</t>
  </si>
  <si>
    <t>Front side</t>
  </si>
  <si>
    <t xml:space="preserve">Supplying, fitting and fixing of GI wire net made by 10no. GI wire with 100mmX100mm gap. Fixed with MS section by arc welding, at least 4 welding per sqm.  </t>
  </si>
  <si>
    <t>Left, right and back side</t>
  </si>
  <si>
    <t>Throught the boundary fencing</t>
  </si>
  <si>
    <t>Pit cover slab</t>
  </si>
  <si>
    <t xml:space="preserve">Preparing and fitting and sealing (with cement mortar) 500mm dia  RCC manhole cover with MS opening hook/rong </t>
  </si>
  <si>
    <t>no</t>
  </si>
  <si>
    <t>Boundary fencing and gate</t>
  </si>
  <si>
    <t>Supplying, fitting and fixing 125mmX125mmX2400mm pre-febricated RCC pillar with 4no. 8mm deformed MS rod and 8no. Wire as binder @ 150mm c/c. Casting by brick chips, sand (FM 1.2) and PCC cement with mixing ratio 1:2:4. all complete as per direction of the E-I-C.</t>
  </si>
  <si>
    <t>Gate pillar</t>
  </si>
  <si>
    <t>Below gate pillar</t>
  </si>
  <si>
    <t>Ramp and pathway</t>
  </si>
  <si>
    <t>Office room, Sepc tank &amp; Soak well</t>
  </si>
  <si>
    <t xml:space="preserve">Supplying, fitting and fixing of 2000L plastic septic tank made of vergin plastic  with minimum 4mm wall thickness </t>
  </si>
  <si>
    <t>Office room</t>
  </si>
  <si>
    <t>Beside office room</t>
  </si>
  <si>
    <t>beside polishing pond</t>
  </si>
  <si>
    <t xml:space="preserve">Supplying, fitting and fixing of RCC ring-slab soak well with 7 ring and 1 slab. Internal diameter of ring is 1m, height 0.3m, wall thickness 40mm. Slab thickness 50mm and outer diameter of slab is 1.08m. 20 nos 25mm diameter hole should be in one ring. Casting ratio 1:2:4 with cement, sand and brick chips. 10 no. MS wire should placed @ 100mm c/c in slab and 3 nos 12no. MS wire should be placed in a ring. 50% of soak well will be filled up with 80mm down grade brick chips and rest 50% will be filled with course sand. </t>
  </si>
  <si>
    <t>Planted Drying Bed (PDB)</t>
  </si>
  <si>
    <t>Anearobic Baffled Reactor (ABR) and Anaerobic Filter (AF)</t>
  </si>
  <si>
    <t>Tube well (TW)</t>
  </si>
  <si>
    <t>Sub-total=</t>
  </si>
  <si>
    <t xml:space="preserve">100mm dia uPVC perforated pipe minimum wall thickness 3.4mm, hole diameter is 8-10mm and c/c distance of two hole is not more than 20mm </t>
  </si>
  <si>
    <t xml:space="preserve">100mm dia uPVC perforated pipe minimum wall thickness 3.4mm. The hole diameter is 8-10mm and the c/c distance between two is not more than 20mm </t>
  </si>
  <si>
    <r>
      <t>m</t>
    </r>
    <r>
      <rPr>
        <vertAlign val="superscript"/>
        <sz val="9"/>
        <rFont val="Tahoma"/>
        <family val="2"/>
      </rPr>
      <t>2</t>
    </r>
  </si>
  <si>
    <t>vertical portion of ventilation pipe</t>
  </si>
  <si>
    <t>BoQ of Gazipur Faecal sludge treatment plant (FSTP)</t>
  </si>
  <si>
    <t>Gross-total=</t>
  </si>
  <si>
    <t>Item Code of LGED schedule of rates</t>
  </si>
  <si>
    <t>Gate</t>
  </si>
  <si>
    <t>Beam_main</t>
  </si>
  <si>
    <t>Beam_Stirrup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</si>
</sst>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0"/>
      <name val="Arial"/>
    </font>
    <font>
      <sz val="10"/>
      <name val="Arial"/>
      <family val="2"/>
    </font>
    <font>
      <sz val="10"/>
      <name val="Times New Roman"/>
      <family val="1"/>
    </font>
    <font>
      <sz val="10"/>
      <color theme="1"/>
      <name val="Times New Roman"/>
      <family val="1"/>
    </font>
    <font>
      <sz val="10"/>
      <color theme="9" tint="-0.499984740745262"/>
      <name val="Times New Roman"/>
      <family val="1"/>
    </font>
    <font>
      <b/>
      <sz val="11"/>
      <color theme="9" tint="-0.499984740745262"/>
      <name val="Times New Roman"/>
      <family val="1"/>
    </font>
    <font>
      <b/>
      <sz val="10"/>
      <name val="Arial"/>
      <family val="2"/>
    </font>
    <font>
      <b/>
      <sz val="11"/>
      <color theme="1"/>
      <name val="Calibri"/>
      <family val="2"/>
      <scheme val="minor"/>
    </font>
    <font>
      <b/>
      <sz val="12"/>
      <color theme="1"/>
      <name val="Arial"/>
      <family val="2"/>
    </font>
    <font>
      <sz val="16"/>
      <color theme="1"/>
      <name val="Calibri"/>
      <family val="2"/>
      <scheme val="minor"/>
    </font>
    <font>
      <sz val="8"/>
      <color rgb="FF000000"/>
      <name val="Tahoma"/>
      <family val="2"/>
    </font>
    <font>
      <sz val="10"/>
      <name val="Tahoma"/>
      <family val="2"/>
    </font>
    <font>
      <sz val="10"/>
      <color rgb="FF000000"/>
      <name val="Tahoma"/>
      <family val="2"/>
    </font>
    <font>
      <b/>
      <sz val="14"/>
      <name val="Tahoma"/>
      <family val="2"/>
    </font>
    <font>
      <b/>
      <sz val="10"/>
      <name val="Tahoma"/>
      <family val="2"/>
    </font>
    <font>
      <b/>
      <sz val="10"/>
      <color theme="9" tint="-0.499984740745262"/>
      <name val="Tahoma"/>
      <family val="2"/>
    </font>
    <font>
      <vertAlign val="superscript"/>
      <sz val="10"/>
      <name val="Tahoma"/>
      <family val="2"/>
    </font>
    <font>
      <b/>
      <sz val="16"/>
      <name val="Tahoma"/>
      <family val="2"/>
    </font>
    <font>
      <b/>
      <u/>
      <sz val="10"/>
      <name val="Tahoma"/>
      <family val="2"/>
    </font>
    <font>
      <sz val="9"/>
      <name val="Tahoma"/>
      <family val="2"/>
    </font>
    <font>
      <vertAlign val="superscript"/>
      <sz val="9"/>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auto="1"/>
      </left>
      <right style="medium">
        <color auto="1"/>
      </right>
      <top style="medium">
        <color auto="1"/>
      </top>
      <bottom style="medium">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auto="1"/>
      </bottom>
      <diagonal/>
    </border>
    <border>
      <left style="hair">
        <color indexed="64"/>
      </left>
      <right style="medium">
        <color indexed="64"/>
      </right>
      <top/>
      <bottom style="medium">
        <color indexed="64"/>
      </bottom>
      <diagonal/>
    </border>
  </borders>
  <cellStyleXfs count="2">
    <xf numFmtId="0" fontId="0" fillId="0" borderId="0"/>
    <xf numFmtId="0" fontId="1" fillId="0" borderId="0"/>
  </cellStyleXfs>
  <cellXfs count="132">
    <xf numFmtId="0" fontId="0" fillId="0" borderId="0" xfId="0"/>
    <xf numFmtId="0" fontId="2" fillId="0" borderId="0" xfId="0" applyFont="1" applyFill="1"/>
    <xf numFmtId="0" fontId="4" fillId="0" borderId="6" xfId="0" applyFont="1" applyFill="1" applyBorder="1" applyAlignment="1">
      <alignment horizontal="left" vertical="center" wrapText="1"/>
    </xf>
    <xf numFmtId="0" fontId="8" fillId="0" borderId="11" xfId="0" applyFont="1" applyBorder="1" applyAlignment="1">
      <alignment horizontal="center"/>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0" xfId="0" applyFont="1"/>
    <xf numFmtId="0" fontId="0" fillId="0" borderId="1" xfId="0" applyBorder="1" applyAlignment="1">
      <alignment horizontal="center" vertical="center"/>
    </xf>
    <xf numFmtId="2" fontId="7"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7" fillId="2" borderId="1" xfId="0" applyFont="1" applyFill="1" applyBorder="1" applyAlignment="1">
      <alignment horizontal="center" vertical="center"/>
    </xf>
    <xf numFmtId="0" fontId="0" fillId="0" borderId="4" xfId="0" applyBorder="1" applyAlignment="1">
      <alignment horizontal="center" vertical="center"/>
    </xf>
    <xf numFmtId="0" fontId="4"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1" xfId="0" applyBorder="1" applyAlignment="1">
      <alignment horizontal="center"/>
    </xf>
    <xf numFmtId="164" fontId="6" fillId="0" borderId="1" xfId="0" applyNumberFormat="1" applyFont="1" applyBorder="1" applyAlignment="1">
      <alignment horizontal="center"/>
    </xf>
    <xf numFmtId="0" fontId="11" fillId="0" borderId="0" xfId="0" applyFont="1" applyFill="1"/>
    <xf numFmtId="0" fontId="11" fillId="0" borderId="6" xfId="0" applyFont="1" applyFill="1" applyBorder="1" applyAlignment="1">
      <alignment vertical="top"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left" vertical="top" wrapText="1"/>
    </xf>
    <xf numFmtId="10" fontId="11" fillId="0" borderId="18"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left"/>
    </xf>
    <xf numFmtId="1" fontId="11" fillId="0" borderId="0" xfId="0" applyNumberFormat="1" applyFont="1" applyFill="1"/>
    <xf numFmtId="0" fontId="14" fillId="0" borderId="0" xfId="0" applyFont="1" applyFill="1"/>
    <xf numFmtId="0" fontId="14" fillId="0" borderId="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1" fillId="0" borderId="12" xfId="0" applyFont="1" applyFill="1" applyBorder="1" applyAlignment="1">
      <alignment vertical="top" wrapText="1"/>
    </xf>
    <xf numFmtId="1" fontId="11" fillId="0" borderId="6"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24" xfId="0" applyFont="1" applyFill="1" applyBorder="1" applyAlignment="1">
      <alignment horizontal="center" vertical="center" wrapText="1"/>
    </xf>
    <xf numFmtId="1" fontId="14" fillId="0" borderId="23" xfId="0" applyNumberFormat="1" applyFont="1" applyFill="1" applyBorder="1" applyAlignment="1">
      <alignment horizontal="left" vertical="center" wrapText="1"/>
    </xf>
    <xf numFmtId="1" fontId="14" fillId="0" borderId="12" xfId="0" applyNumberFormat="1" applyFont="1" applyFill="1" applyBorder="1" applyAlignment="1">
      <alignment horizontal="left" vertical="center" wrapText="1"/>
    </xf>
    <xf numFmtId="1" fontId="14" fillId="0" borderId="6" xfId="0" applyNumberFormat="1" applyFont="1" applyFill="1" applyBorder="1" applyAlignment="1">
      <alignment horizontal="left" vertical="center" wrapText="1"/>
    </xf>
    <xf numFmtId="1" fontId="15" fillId="0" borderId="26" xfId="0" applyNumberFormat="1" applyFont="1" applyFill="1" applyBorder="1" applyAlignment="1">
      <alignment horizontal="left" vertical="center" wrapText="1"/>
    </xf>
    <xf numFmtId="0" fontId="14" fillId="0" borderId="26" xfId="0" applyFont="1" applyFill="1" applyBorder="1" applyAlignment="1">
      <alignment horizontal="center" vertical="center" wrapText="1"/>
    </xf>
    <xf numFmtId="0" fontId="14" fillId="0" borderId="26" xfId="0" applyFont="1" applyFill="1" applyBorder="1" applyAlignment="1">
      <alignment horizontal="left" vertical="center" wrapText="1"/>
    </xf>
    <xf numFmtId="1" fontId="14" fillId="0" borderId="26" xfId="0" applyNumberFormat="1" applyFont="1" applyFill="1" applyBorder="1" applyAlignment="1">
      <alignment horizontal="right" vertical="center" wrapText="1"/>
    </xf>
    <xf numFmtId="1" fontId="14" fillId="0" borderId="29" xfId="0" applyNumberFormat="1" applyFont="1" applyFill="1" applyBorder="1"/>
    <xf numFmtId="0" fontId="11" fillId="0" borderId="31" xfId="0" applyFont="1" applyFill="1" applyBorder="1" applyAlignment="1">
      <alignment horizontal="center" vertical="center" wrapText="1"/>
    </xf>
    <xf numFmtId="0" fontId="12" fillId="0" borderId="32" xfId="0" applyFont="1" applyBorder="1" applyAlignment="1">
      <alignment horizontal="center" vertical="center"/>
    </xf>
    <xf numFmtId="0" fontId="11" fillId="0" borderId="32" xfId="0" applyFont="1" applyFill="1" applyBorder="1" applyAlignment="1">
      <alignment vertical="center" wrapText="1"/>
    </xf>
    <xf numFmtId="0" fontId="11" fillId="0" borderId="32" xfId="0" applyFont="1" applyFill="1" applyBorder="1" applyAlignment="1">
      <alignment horizontal="left" vertical="center" wrapText="1"/>
    </xf>
    <xf numFmtId="164" fontId="11" fillId="0" borderId="32" xfId="0" applyNumberFormat="1"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1" fillId="0" borderId="34" xfId="0" applyFont="1" applyFill="1" applyBorder="1" applyAlignment="1">
      <alignment horizontal="center" vertical="center" wrapText="1"/>
    </xf>
    <xf numFmtId="0" fontId="12" fillId="0" borderId="35" xfId="0" applyFont="1" applyBorder="1" applyAlignment="1">
      <alignment horizontal="center" vertical="center"/>
    </xf>
    <xf numFmtId="0" fontId="11" fillId="0" borderId="35" xfId="0" applyFont="1" applyFill="1" applyBorder="1" applyAlignment="1">
      <alignment horizontal="left" vertical="center" wrapText="1"/>
    </xf>
    <xf numFmtId="164" fontId="11" fillId="0" borderId="35" xfId="0"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2" xfId="0" applyFont="1" applyFill="1" applyBorder="1" applyAlignment="1">
      <alignment vertical="top" wrapText="1"/>
    </xf>
    <xf numFmtId="4" fontId="11" fillId="0" borderId="32" xfId="0" applyNumberFormat="1" applyFont="1" applyFill="1" applyBorder="1" applyAlignment="1">
      <alignment horizontal="right" vertical="center" wrapText="1"/>
    </xf>
    <xf numFmtId="0" fontId="11" fillId="0" borderId="36"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0" fontId="11" fillId="0" borderId="37" xfId="0" applyFont="1" applyFill="1" applyBorder="1" applyAlignment="1">
      <alignment horizontal="center" vertical="center" wrapText="1"/>
    </xf>
    <xf numFmtId="4" fontId="11" fillId="0" borderId="35"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4" fontId="11" fillId="0" borderId="32" xfId="0" applyNumberFormat="1" applyFont="1" applyFill="1" applyBorder="1" applyAlignment="1">
      <alignment vertical="center"/>
    </xf>
    <xf numFmtId="4" fontId="11" fillId="0" borderId="1" xfId="0" applyNumberFormat="1" applyFont="1" applyFill="1" applyBorder="1" applyAlignment="1">
      <alignment vertical="center"/>
    </xf>
    <xf numFmtId="1" fontId="14" fillId="0" borderId="39" xfId="0" applyNumberFormat="1" applyFont="1" applyFill="1" applyBorder="1" applyAlignment="1">
      <alignment horizontal="right" vertical="center" wrapText="1"/>
    </xf>
    <xf numFmtId="4" fontId="11" fillId="0" borderId="35" xfId="0" applyNumberFormat="1" applyFont="1" applyFill="1" applyBorder="1" applyAlignment="1">
      <alignment horizontal="right" vertical="center" wrapText="1"/>
    </xf>
    <xf numFmtId="0" fontId="11" fillId="0" borderId="1" xfId="0" applyFont="1" applyFill="1" applyBorder="1" applyAlignment="1">
      <alignment horizontal="left" vertical="top"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5" xfId="0" applyFont="1" applyFill="1" applyBorder="1" applyAlignment="1">
      <alignment horizontal="center" vertical="center"/>
    </xf>
    <xf numFmtId="0" fontId="11" fillId="0" borderId="35" xfId="0" applyFont="1" applyFill="1" applyBorder="1" applyAlignment="1">
      <alignment vertical="top" wrapText="1"/>
    </xf>
    <xf numFmtId="1" fontId="15" fillId="0" borderId="39" xfId="0" applyNumberFormat="1" applyFont="1" applyFill="1" applyBorder="1" applyAlignment="1">
      <alignment horizontal="right" vertical="center" wrapText="1"/>
    </xf>
    <xf numFmtId="1" fontId="5" fillId="0" borderId="39" xfId="0" applyNumberFormat="1" applyFont="1" applyFill="1" applyBorder="1" applyAlignment="1">
      <alignment horizontal="right" vertical="center" wrapText="1"/>
    </xf>
    <xf numFmtId="0" fontId="19" fillId="0" borderId="3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2" fillId="0" borderId="1" xfId="0" applyFont="1" applyBorder="1" applyAlignment="1">
      <alignmen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0" borderId="23" xfId="0" applyFont="1" applyFill="1" applyBorder="1" applyAlignment="1">
      <alignment horizontal="right" vertical="center" wrapText="1"/>
    </xf>
    <xf numFmtId="0" fontId="14" fillId="0" borderId="24" xfId="0" applyFont="1" applyFill="1" applyBorder="1" applyAlignment="1">
      <alignment horizontal="right" vertical="center" wrapText="1"/>
    </xf>
    <xf numFmtId="0" fontId="14" fillId="0" borderId="25" xfId="0" applyFont="1" applyFill="1" applyBorder="1" applyAlignment="1">
      <alignment horizontal="right" vertical="center" wrapText="1"/>
    </xf>
    <xf numFmtId="0" fontId="11" fillId="0" borderId="33" xfId="0" applyFont="1" applyFill="1" applyBorder="1" applyAlignment="1">
      <alignment horizontal="center" vertical="center" wrapText="1"/>
    </xf>
    <xf numFmtId="0" fontId="15" fillId="0" borderId="27" xfId="0" applyFont="1" applyFill="1" applyBorder="1" applyAlignment="1">
      <alignment horizontal="right" vertical="center" wrapText="1"/>
    </xf>
    <xf numFmtId="0" fontId="15" fillId="0" borderId="28" xfId="0" applyFont="1" applyFill="1" applyBorder="1" applyAlignment="1">
      <alignment horizontal="right" vertical="center" wrapText="1"/>
    </xf>
    <xf numFmtId="0" fontId="18" fillId="0" borderId="26"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1" xfId="0" applyFont="1" applyFill="1" applyBorder="1" applyAlignment="1">
      <alignment horizontal="left" vertical="top" wrapText="1"/>
    </xf>
    <xf numFmtId="0" fontId="17" fillId="0" borderId="26" xfId="0" applyFont="1" applyFill="1" applyBorder="1" applyAlignment="1">
      <alignment horizontal="center" vertical="center"/>
    </xf>
    <xf numFmtId="0" fontId="14" fillId="0" borderId="26" xfId="0" applyFont="1" applyFill="1" applyBorder="1" applyAlignment="1">
      <alignment horizontal="center" vertical="center"/>
    </xf>
    <xf numFmtId="0" fontId="12" fillId="0" borderId="1" xfId="0" applyFont="1" applyBorder="1" applyAlignment="1">
      <alignment horizontal="center" vertical="center"/>
    </xf>
    <xf numFmtId="0" fontId="15" fillId="0" borderId="30" xfId="0" applyFont="1" applyFill="1" applyBorder="1" applyAlignment="1">
      <alignment horizontal="right" vertical="center" wrapText="1"/>
    </xf>
    <xf numFmtId="0" fontId="15" fillId="0" borderId="22" xfId="0" applyFont="1" applyFill="1" applyBorder="1" applyAlignment="1">
      <alignment horizontal="right" vertical="center" wrapText="1"/>
    </xf>
    <xf numFmtId="0" fontId="15" fillId="0" borderId="23" xfId="0" applyFont="1" applyFill="1" applyBorder="1" applyAlignment="1">
      <alignment horizontal="right" vertical="center" wrapText="1"/>
    </xf>
    <xf numFmtId="0" fontId="12" fillId="0" borderId="1" xfId="0" applyFont="1" applyFill="1" applyBorder="1" applyAlignment="1">
      <alignment horizontal="center" vertical="center"/>
    </xf>
    <xf numFmtId="0" fontId="8" fillId="0" borderId="11" xfId="0" applyFont="1" applyBorder="1" applyAlignment="1">
      <alignment horizontal="center"/>
    </xf>
    <xf numFmtId="0" fontId="9" fillId="0" borderId="1" xfId="0" applyFont="1" applyBorder="1" applyAlignment="1">
      <alignment horizontal="center"/>
    </xf>
    <xf numFmtId="0" fontId="4" fillId="0" borderId="1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9" xfId="0" applyFont="1"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3"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1" fontId="11" fillId="0" borderId="36" xfId="0" applyNumberFormat="1" applyFont="1" applyFill="1" applyBorder="1" applyAlignment="1">
      <alignment horizontal="center" vertical="center" wrapText="1"/>
    </xf>
    <xf numFmtId="1" fontId="11" fillId="0" borderId="37" xfId="0" applyNumberFormat="1" applyFont="1" applyFill="1" applyBorder="1" applyAlignment="1">
      <alignment horizontal="center" vertical="center" wrapText="1"/>
    </xf>
    <xf numFmtId="1" fontId="19" fillId="0" borderId="36"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13</xdr:row>
      <xdr:rowOff>152400</xdr:rowOff>
    </xdr:from>
    <xdr:to>
      <xdr:col>3</xdr:col>
      <xdr:colOff>2143125</xdr:colOff>
      <xdr:row>13</xdr:row>
      <xdr:rowOff>238126</xdr:rowOff>
    </xdr:to>
    <xdr:grpSp>
      <xdr:nvGrpSpPr>
        <xdr:cNvPr id="22" name="Group 21">
          <a:extLst>
            <a:ext uri="{FF2B5EF4-FFF2-40B4-BE49-F238E27FC236}">
              <a16:creationId xmlns:a16="http://schemas.microsoft.com/office/drawing/2014/main" id="{B2A4C017-2923-40F6-8973-5FB0DF3F6D9F}"/>
            </a:ext>
          </a:extLst>
        </xdr:cNvPr>
        <xdr:cNvGrpSpPr/>
      </xdr:nvGrpSpPr>
      <xdr:grpSpPr>
        <a:xfrm>
          <a:off x="3517900" y="4673600"/>
          <a:ext cx="1876425" cy="85726"/>
          <a:chOff x="3257550" y="1390650"/>
          <a:chExt cx="1876425" cy="85726"/>
        </a:xfrm>
      </xdr:grpSpPr>
      <xdr:cxnSp macro="">
        <xdr:nvCxnSpPr>
          <xdr:cNvPr id="23" name="Straight Connector 22">
            <a:extLst>
              <a:ext uri="{FF2B5EF4-FFF2-40B4-BE49-F238E27FC236}">
                <a16:creationId xmlns:a16="http://schemas.microsoft.com/office/drawing/2014/main" id="{73BA0F8B-529B-4C91-AC1A-25BD29DC61F5}"/>
              </a:ext>
            </a:extLst>
          </xdr:cNvPr>
          <xdr:cNvCxnSpPr/>
        </xdr:nvCxnSpPr>
        <xdr:spPr bwMode="auto">
          <a:xfrm>
            <a:off x="3257550" y="1390650"/>
            <a:ext cx="4667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4" name="Straight Connector 23">
            <a:extLst>
              <a:ext uri="{FF2B5EF4-FFF2-40B4-BE49-F238E27FC236}">
                <a16:creationId xmlns:a16="http://schemas.microsoft.com/office/drawing/2014/main" id="{6EDEF97F-F3A6-46B8-ABEE-53EE8E7BF9A5}"/>
              </a:ext>
            </a:extLst>
          </xdr:cNvPr>
          <xdr:cNvCxnSpPr/>
        </xdr:nvCxnSpPr>
        <xdr:spPr bwMode="auto">
          <a:xfrm>
            <a:off x="3724275" y="1390650"/>
            <a:ext cx="76200" cy="85725"/>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5" name="Straight Connector 24">
            <a:extLst>
              <a:ext uri="{FF2B5EF4-FFF2-40B4-BE49-F238E27FC236}">
                <a16:creationId xmlns:a16="http://schemas.microsoft.com/office/drawing/2014/main" id="{108B25D1-A92F-46E9-8554-42462F9A99AC}"/>
              </a:ext>
            </a:extLst>
          </xdr:cNvPr>
          <xdr:cNvCxnSpPr/>
        </xdr:nvCxnSpPr>
        <xdr:spPr bwMode="auto">
          <a:xfrm>
            <a:off x="3810000" y="1476375"/>
            <a:ext cx="86677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6" name="Straight Connector 25">
            <a:extLst>
              <a:ext uri="{FF2B5EF4-FFF2-40B4-BE49-F238E27FC236}">
                <a16:creationId xmlns:a16="http://schemas.microsoft.com/office/drawing/2014/main" id="{6345643C-4F54-4109-AD5D-03E06585441D}"/>
              </a:ext>
            </a:extLst>
          </xdr:cNvPr>
          <xdr:cNvCxnSpPr/>
        </xdr:nvCxnSpPr>
        <xdr:spPr bwMode="auto">
          <a:xfrm flipV="1">
            <a:off x="4676775" y="1390650"/>
            <a:ext cx="114300" cy="85726"/>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7" name="Straight Connector 26">
            <a:extLst>
              <a:ext uri="{FF2B5EF4-FFF2-40B4-BE49-F238E27FC236}">
                <a16:creationId xmlns:a16="http://schemas.microsoft.com/office/drawing/2014/main" id="{745BAF4A-7351-4638-91B8-7E335D718324}"/>
              </a:ext>
            </a:extLst>
          </xdr:cNvPr>
          <xdr:cNvCxnSpPr/>
        </xdr:nvCxnSpPr>
        <xdr:spPr bwMode="auto">
          <a:xfrm>
            <a:off x="4781550" y="1390650"/>
            <a:ext cx="3524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grpSp>
    <xdr:clientData/>
  </xdr:twoCellAnchor>
  <xdr:twoCellAnchor>
    <xdr:from>
      <xdr:col>3</xdr:col>
      <xdr:colOff>247650</xdr:colOff>
      <xdr:row>17</xdr:row>
      <xdr:rowOff>171450</xdr:rowOff>
    </xdr:from>
    <xdr:to>
      <xdr:col>3</xdr:col>
      <xdr:colOff>2124075</xdr:colOff>
      <xdr:row>17</xdr:row>
      <xdr:rowOff>257176</xdr:rowOff>
    </xdr:to>
    <xdr:grpSp>
      <xdr:nvGrpSpPr>
        <xdr:cNvPr id="28" name="Group 27">
          <a:extLst>
            <a:ext uri="{FF2B5EF4-FFF2-40B4-BE49-F238E27FC236}">
              <a16:creationId xmlns:a16="http://schemas.microsoft.com/office/drawing/2014/main" id="{9D3EA2B1-9EA8-44A5-91EB-0F9F62D96599}"/>
            </a:ext>
          </a:extLst>
        </xdr:cNvPr>
        <xdr:cNvGrpSpPr/>
      </xdr:nvGrpSpPr>
      <xdr:grpSpPr>
        <a:xfrm>
          <a:off x="3498850" y="5962650"/>
          <a:ext cx="1876425" cy="85726"/>
          <a:chOff x="3257550" y="1390650"/>
          <a:chExt cx="1876425" cy="85726"/>
        </a:xfrm>
      </xdr:grpSpPr>
      <xdr:cxnSp macro="">
        <xdr:nvCxnSpPr>
          <xdr:cNvPr id="29" name="Straight Connector 28">
            <a:extLst>
              <a:ext uri="{FF2B5EF4-FFF2-40B4-BE49-F238E27FC236}">
                <a16:creationId xmlns:a16="http://schemas.microsoft.com/office/drawing/2014/main" id="{8297ED78-F44A-4E84-9473-6BB7288A785B}"/>
              </a:ext>
            </a:extLst>
          </xdr:cNvPr>
          <xdr:cNvCxnSpPr/>
        </xdr:nvCxnSpPr>
        <xdr:spPr bwMode="auto">
          <a:xfrm>
            <a:off x="3257550" y="1390650"/>
            <a:ext cx="4667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30" name="Straight Connector 29">
            <a:extLst>
              <a:ext uri="{FF2B5EF4-FFF2-40B4-BE49-F238E27FC236}">
                <a16:creationId xmlns:a16="http://schemas.microsoft.com/office/drawing/2014/main" id="{D34C5010-6EB5-4F17-A721-E4E4D837B413}"/>
              </a:ext>
            </a:extLst>
          </xdr:cNvPr>
          <xdr:cNvCxnSpPr/>
        </xdr:nvCxnSpPr>
        <xdr:spPr bwMode="auto">
          <a:xfrm>
            <a:off x="3724275" y="1390650"/>
            <a:ext cx="76200" cy="85725"/>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31" name="Straight Connector 30">
            <a:extLst>
              <a:ext uri="{FF2B5EF4-FFF2-40B4-BE49-F238E27FC236}">
                <a16:creationId xmlns:a16="http://schemas.microsoft.com/office/drawing/2014/main" id="{4C8E9E00-191A-420A-AAE4-AA7B80D062FA}"/>
              </a:ext>
            </a:extLst>
          </xdr:cNvPr>
          <xdr:cNvCxnSpPr/>
        </xdr:nvCxnSpPr>
        <xdr:spPr bwMode="auto">
          <a:xfrm>
            <a:off x="3810000" y="1476375"/>
            <a:ext cx="86677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32" name="Straight Connector 31">
            <a:extLst>
              <a:ext uri="{FF2B5EF4-FFF2-40B4-BE49-F238E27FC236}">
                <a16:creationId xmlns:a16="http://schemas.microsoft.com/office/drawing/2014/main" id="{A4252807-CBB1-40EE-9AE3-DD0B7831D18B}"/>
              </a:ext>
            </a:extLst>
          </xdr:cNvPr>
          <xdr:cNvCxnSpPr/>
        </xdr:nvCxnSpPr>
        <xdr:spPr bwMode="auto">
          <a:xfrm flipV="1">
            <a:off x="4676775" y="1390650"/>
            <a:ext cx="114300" cy="85726"/>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33" name="Straight Connector 32">
            <a:extLst>
              <a:ext uri="{FF2B5EF4-FFF2-40B4-BE49-F238E27FC236}">
                <a16:creationId xmlns:a16="http://schemas.microsoft.com/office/drawing/2014/main" id="{EED3FC27-EB7C-457E-879D-B3D2B4082FED}"/>
              </a:ext>
            </a:extLst>
          </xdr:cNvPr>
          <xdr:cNvCxnSpPr/>
        </xdr:nvCxnSpPr>
        <xdr:spPr bwMode="auto">
          <a:xfrm>
            <a:off x="4781550" y="1390650"/>
            <a:ext cx="3524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grpSp>
    <xdr:clientData/>
  </xdr:twoCellAnchor>
  <xdr:twoCellAnchor>
    <xdr:from>
      <xdr:col>3</xdr:col>
      <xdr:colOff>247650</xdr:colOff>
      <xdr:row>5</xdr:row>
      <xdr:rowOff>257175</xdr:rowOff>
    </xdr:from>
    <xdr:to>
      <xdr:col>3</xdr:col>
      <xdr:colOff>2143125</xdr:colOff>
      <xdr:row>5</xdr:row>
      <xdr:rowOff>257175</xdr:rowOff>
    </xdr:to>
    <xdr:cxnSp macro="">
      <xdr:nvCxnSpPr>
        <xdr:cNvPr id="35" name="Straight Connector 34">
          <a:extLst>
            <a:ext uri="{FF2B5EF4-FFF2-40B4-BE49-F238E27FC236}">
              <a16:creationId xmlns:a16="http://schemas.microsoft.com/office/drawing/2014/main" id="{FA56864E-F9B4-4CCE-AF04-EF11E71FB7FE}"/>
            </a:ext>
          </a:extLst>
        </xdr:cNvPr>
        <xdr:cNvCxnSpPr/>
      </xdr:nvCxnSpPr>
      <xdr:spPr bwMode="auto">
        <a:xfrm>
          <a:off x="3381375" y="14763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247650</xdr:colOff>
      <xdr:row>6</xdr:row>
      <xdr:rowOff>238125</xdr:rowOff>
    </xdr:from>
    <xdr:to>
      <xdr:col>3</xdr:col>
      <xdr:colOff>2143125</xdr:colOff>
      <xdr:row>6</xdr:row>
      <xdr:rowOff>238125</xdr:rowOff>
    </xdr:to>
    <xdr:cxnSp macro="">
      <xdr:nvCxnSpPr>
        <xdr:cNvPr id="36" name="Straight Connector 35">
          <a:extLst>
            <a:ext uri="{FF2B5EF4-FFF2-40B4-BE49-F238E27FC236}">
              <a16:creationId xmlns:a16="http://schemas.microsoft.com/office/drawing/2014/main" id="{51B9EA5B-92F9-4251-8DDF-1B39CE64E733}"/>
            </a:ext>
          </a:extLst>
        </xdr:cNvPr>
        <xdr:cNvCxnSpPr/>
      </xdr:nvCxnSpPr>
      <xdr:spPr bwMode="auto">
        <a:xfrm>
          <a:off x="3381375" y="191452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295275</xdr:colOff>
      <xdr:row>7</xdr:row>
      <xdr:rowOff>219075</xdr:rowOff>
    </xdr:from>
    <xdr:to>
      <xdr:col>3</xdr:col>
      <xdr:colOff>2190750</xdr:colOff>
      <xdr:row>7</xdr:row>
      <xdr:rowOff>219075</xdr:rowOff>
    </xdr:to>
    <xdr:cxnSp macro="">
      <xdr:nvCxnSpPr>
        <xdr:cNvPr id="37" name="Straight Connector 36">
          <a:extLst>
            <a:ext uri="{FF2B5EF4-FFF2-40B4-BE49-F238E27FC236}">
              <a16:creationId xmlns:a16="http://schemas.microsoft.com/office/drawing/2014/main" id="{3BCF32B0-0AFB-4CD0-8A5E-7627A80AE985}"/>
            </a:ext>
          </a:extLst>
        </xdr:cNvPr>
        <xdr:cNvCxnSpPr/>
      </xdr:nvCxnSpPr>
      <xdr:spPr bwMode="auto">
        <a:xfrm>
          <a:off x="3429000" y="248602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257175</xdr:colOff>
      <xdr:row>8</xdr:row>
      <xdr:rowOff>219075</xdr:rowOff>
    </xdr:from>
    <xdr:to>
      <xdr:col>3</xdr:col>
      <xdr:colOff>2152650</xdr:colOff>
      <xdr:row>8</xdr:row>
      <xdr:rowOff>219075</xdr:rowOff>
    </xdr:to>
    <xdr:cxnSp macro="">
      <xdr:nvCxnSpPr>
        <xdr:cNvPr id="38" name="Straight Connector 37">
          <a:extLst>
            <a:ext uri="{FF2B5EF4-FFF2-40B4-BE49-F238E27FC236}">
              <a16:creationId xmlns:a16="http://schemas.microsoft.com/office/drawing/2014/main" id="{0298405E-E86C-4763-B7CA-B982C446A52D}"/>
            </a:ext>
          </a:extLst>
        </xdr:cNvPr>
        <xdr:cNvCxnSpPr/>
      </xdr:nvCxnSpPr>
      <xdr:spPr bwMode="auto">
        <a:xfrm>
          <a:off x="3390900" y="294322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247650</xdr:colOff>
      <xdr:row>9</xdr:row>
      <xdr:rowOff>238125</xdr:rowOff>
    </xdr:from>
    <xdr:to>
      <xdr:col>3</xdr:col>
      <xdr:colOff>2143125</xdr:colOff>
      <xdr:row>9</xdr:row>
      <xdr:rowOff>238125</xdr:rowOff>
    </xdr:to>
    <xdr:cxnSp macro="">
      <xdr:nvCxnSpPr>
        <xdr:cNvPr id="39" name="Straight Connector 38">
          <a:extLst>
            <a:ext uri="{FF2B5EF4-FFF2-40B4-BE49-F238E27FC236}">
              <a16:creationId xmlns:a16="http://schemas.microsoft.com/office/drawing/2014/main" id="{4491BFC6-1CC9-42B1-9AC2-46CB33BBD4DD}"/>
            </a:ext>
          </a:extLst>
        </xdr:cNvPr>
        <xdr:cNvCxnSpPr/>
      </xdr:nvCxnSpPr>
      <xdr:spPr bwMode="auto">
        <a:xfrm>
          <a:off x="3381375" y="34194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276225</xdr:colOff>
      <xdr:row>10</xdr:row>
      <xdr:rowOff>228600</xdr:rowOff>
    </xdr:from>
    <xdr:to>
      <xdr:col>3</xdr:col>
      <xdr:colOff>2171700</xdr:colOff>
      <xdr:row>10</xdr:row>
      <xdr:rowOff>228600</xdr:rowOff>
    </xdr:to>
    <xdr:cxnSp macro="">
      <xdr:nvCxnSpPr>
        <xdr:cNvPr id="41" name="Straight Connector 40">
          <a:extLst>
            <a:ext uri="{FF2B5EF4-FFF2-40B4-BE49-F238E27FC236}">
              <a16:creationId xmlns:a16="http://schemas.microsoft.com/office/drawing/2014/main" id="{60239876-1C93-4CB8-8403-1770BD48403B}"/>
            </a:ext>
          </a:extLst>
        </xdr:cNvPr>
        <xdr:cNvCxnSpPr/>
      </xdr:nvCxnSpPr>
      <xdr:spPr bwMode="auto">
        <a:xfrm>
          <a:off x="3409950" y="3867150"/>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257175</xdr:colOff>
      <xdr:row>11</xdr:row>
      <xdr:rowOff>190500</xdr:rowOff>
    </xdr:from>
    <xdr:to>
      <xdr:col>3</xdr:col>
      <xdr:colOff>2152650</xdr:colOff>
      <xdr:row>11</xdr:row>
      <xdr:rowOff>190500</xdr:rowOff>
    </xdr:to>
    <xdr:cxnSp macro="">
      <xdr:nvCxnSpPr>
        <xdr:cNvPr id="42" name="Straight Connector 41">
          <a:extLst>
            <a:ext uri="{FF2B5EF4-FFF2-40B4-BE49-F238E27FC236}">
              <a16:creationId xmlns:a16="http://schemas.microsoft.com/office/drawing/2014/main" id="{94B3605F-9E82-4B6B-BE5C-053CFBDDBA37}"/>
            </a:ext>
          </a:extLst>
        </xdr:cNvPr>
        <xdr:cNvCxnSpPr/>
      </xdr:nvCxnSpPr>
      <xdr:spPr bwMode="auto">
        <a:xfrm>
          <a:off x="3390900" y="4286250"/>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295275</xdr:colOff>
      <xdr:row>12</xdr:row>
      <xdr:rowOff>180975</xdr:rowOff>
    </xdr:from>
    <xdr:to>
      <xdr:col>3</xdr:col>
      <xdr:colOff>2190750</xdr:colOff>
      <xdr:row>12</xdr:row>
      <xdr:rowOff>180975</xdr:rowOff>
    </xdr:to>
    <xdr:cxnSp macro="">
      <xdr:nvCxnSpPr>
        <xdr:cNvPr id="44" name="Straight Connector 43">
          <a:extLst>
            <a:ext uri="{FF2B5EF4-FFF2-40B4-BE49-F238E27FC236}">
              <a16:creationId xmlns:a16="http://schemas.microsoft.com/office/drawing/2014/main" id="{69C12E5E-5B85-45C5-BD6D-757E39CB5B33}"/>
            </a:ext>
          </a:extLst>
        </xdr:cNvPr>
        <xdr:cNvCxnSpPr/>
      </xdr:nvCxnSpPr>
      <xdr:spPr bwMode="auto">
        <a:xfrm>
          <a:off x="3429000" y="4591050"/>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15</xdr:row>
      <xdr:rowOff>114300</xdr:rowOff>
    </xdr:from>
    <xdr:to>
      <xdr:col>3</xdr:col>
      <xdr:colOff>2209800</xdr:colOff>
      <xdr:row>15</xdr:row>
      <xdr:rowOff>200026</xdr:rowOff>
    </xdr:to>
    <xdr:grpSp>
      <xdr:nvGrpSpPr>
        <xdr:cNvPr id="45" name="Group 44">
          <a:extLst>
            <a:ext uri="{FF2B5EF4-FFF2-40B4-BE49-F238E27FC236}">
              <a16:creationId xmlns:a16="http://schemas.microsoft.com/office/drawing/2014/main" id="{A11CE56D-EB96-4221-AAA4-6C3F46BA4C7A}"/>
            </a:ext>
          </a:extLst>
        </xdr:cNvPr>
        <xdr:cNvGrpSpPr/>
      </xdr:nvGrpSpPr>
      <xdr:grpSpPr>
        <a:xfrm>
          <a:off x="3584575" y="5270500"/>
          <a:ext cx="1876425" cy="85726"/>
          <a:chOff x="3257550" y="1390650"/>
          <a:chExt cx="1876425" cy="85726"/>
        </a:xfrm>
      </xdr:grpSpPr>
      <xdr:cxnSp macro="">
        <xdr:nvCxnSpPr>
          <xdr:cNvPr id="46" name="Straight Connector 45">
            <a:extLst>
              <a:ext uri="{FF2B5EF4-FFF2-40B4-BE49-F238E27FC236}">
                <a16:creationId xmlns:a16="http://schemas.microsoft.com/office/drawing/2014/main" id="{755266B7-039D-4E29-AC99-B20520E32CDC}"/>
              </a:ext>
            </a:extLst>
          </xdr:cNvPr>
          <xdr:cNvCxnSpPr/>
        </xdr:nvCxnSpPr>
        <xdr:spPr bwMode="auto">
          <a:xfrm>
            <a:off x="3257550" y="1390650"/>
            <a:ext cx="4667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7" name="Straight Connector 46">
            <a:extLst>
              <a:ext uri="{FF2B5EF4-FFF2-40B4-BE49-F238E27FC236}">
                <a16:creationId xmlns:a16="http://schemas.microsoft.com/office/drawing/2014/main" id="{2E0F8DB8-F96C-4330-AA1B-C59FF4B21ADC}"/>
              </a:ext>
            </a:extLst>
          </xdr:cNvPr>
          <xdr:cNvCxnSpPr/>
        </xdr:nvCxnSpPr>
        <xdr:spPr bwMode="auto">
          <a:xfrm>
            <a:off x="3724275" y="1390650"/>
            <a:ext cx="76200" cy="85725"/>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8" name="Straight Connector 47">
            <a:extLst>
              <a:ext uri="{FF2B5EF4-FFF2-40B4-BE49-F238E27FC236}">
                <a16:creationId xmlns:a16="http://schemas.microsoft.com/office/drawing/2014/main" id="{10183946-EF05-4DC6-BFA4-229EB16C7BD5}"/>
              </a:ext>
            </a:extLst>
          </xdr:cNvPr>
          <xdr:cNvCxnSpPr/>
        </xdr:nvCxnSpPr>
        <xdr:spPr bwMode="auto">
          <a:xfrm>
            <a:off x="3810000" y="1476375"/>
            <a:ext cx="86677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9" name="Straight Connector 48">
            <a:extLst>
              <a:ext uri="{FF2B5EF4-FFF2-40B4-BE49-F238E27FC236}">
                <a16:creationId xmlns:a16="http://schemas.microsoft.com/office/drawing/2014/main" id="{A6253E47-3194-44D8-AC8D-A900A446995C}"/>
              </a:ext>
            </a:extLst>
          </xdr:cNvPr>
          <xdr:cNvCxnSpPr/>
        </xdr:nvCxnSpPr>
        <xdr:spPr bwMode="auto">
          <a:xfrm flipV="1">
            <a:off x="4676775" y="1390650"/>
            <a:ext cx="114300" cy="85726"/>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0" name="Straight Connector 49">
            <a:extLst>
              <a:ext uri="{FF2B5EF4-FFF2-40B4-BE49-F238E27FC236}">
                <a16:creationId xmlns:a16="http://schemas.microsoft.com/office/drawing/2014/main" id="{A80766EA-FE13-4E74-AD03-BE13774E3B29}"/>
              </a:ext>
            </a:extLst>
          </xdr:cNvPr>
          <xdr:cNvCxnSpPr/>
        </xdr:nvCxnSpPr>
        <xdr:spPr bwMode="auto">
          <a:xfrm>
            <a:off x="4781550" y="1390650"/>
            <a:ext cx="3524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grpSp>
    <xdr:clientData/>
  </xdr:twoCellAnchor>
  <xdr:twoCellAnchor>
    <xdr:from>
      <xdr:col>3</xdr:col>
      <xdr:colOff>314325</xdr:colOff>
      <xdr:row>14</xdr:row>
      <xdr:rowOff>180975</xdr:rowOff>
    </xdr:from>
    <xdr:to>
      <xdr:col>3</xdr:col>
      <xdr:colOff>2209800</xdr:colOff>
      <xdr:row>14</xdr:row>
      <xdr:rowOff>180975</xdr:rowOff>
    </xdr:to>
    <xdr:cxnSp macro="">
      <xdr:nvCxnSpPr>
        <xdr:cNvPr id="51" name="Straight Connector 50">
          <a:extLst>
            <a:ext uri="{FF2B5EF4-FFF2-40B4-BE49-F238E27FC236}">
              <a16:creationId xmlns:a16="http://schemas.microsoft.com/office/drawing/2014/main" id="{82AEA24A-A7F0-42A1-ADBF-C5D7FB063587}"/>
            </a:ext>
          </a:extLst>
        </xdr:cNvPr>
        <xdr:cNvCxnSpPr/>
      </xdr:nvCxnSpPr>
      <xdr:spPr bwMode="auto">
        <a:xfrm>
          <a:off x="3448050" y="5219700"/>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266700</xdr:colOff>
      <xdr:row>16</xdr:row>
      <xdr:rowOff>161925</xdr:rowOff>
    </xdr:from>
    <xdr:to>
      <xdr:col>3</xdr:col>
      <xdr:colOff>2162175</xdr:colOff>
      <xdr:row>16</xdr:row>
      <xdr:rowOff>161925</xdr:rowOff>
    </xdr:to>
    <xdr:cxnSp macro="">
      <xdr:nvCxnSpPr>
        <xdr:cNvPr id="52" name="Straight Connector 51">
          <a:extLst>
            <a:ext uri="{FF2B5EF4-FFF2-40B4-BE49-F238E27FC236}">
              <a16:creationId xmlns:a16="http://schemas.microsoft.com/office/drawing/2014/main" id="{C54A360F-479C-4EC3-A5EF-C07A4911A0F5}"/>
            </a:ext>
          </a:extLst>
        </xdr:cNvPr>
        <xdr:cNvCxnSpPr/>
      </xdr:nvCxnSpPr>
      <xdr:spPr bwMode="auto">
        <a:xfrm>
          <a:off x="3400425" y="5829300"/>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18</xdr:row>
      <xdr:rowOff>219075</xdr:rowOff>
    </xdr:from>
    <xdr:to>
      <xdr:col>3</xdr:col>
      <xdr:colOff>2133600</xdr:colOff>
      <xdr:row>18</xdr:row>
      <xdr:rowOff>219075</xdr:rowOff>
    </xdr:to>
    <xdr:cxnSp macro="">
      <xdr:nvCxnSpPr>
        <xdr:cNvPr id="53" name="Straight Connector 52">
          <a:extLst>
            <a:ext uri="{FF2B5EF4-FFF2-40B4-BE49-F238E27FC236}">
              <a16:creationId xmlns:a16="http://schemas.microsoft.com/office/drawing/2014/main" id="{73223681-89CD-4D20-900A-AE68847B4859}"/>
            </a:ext>
          </a:extLst>
        </xdr:cNvPr>
        <xdr:cNvCxnSpPr/>
      </xdr:nvCxnSpPr>
      <xdr:spPr bwMode="auto">
        <a:xfrm>
          <a:off x="3371850" y="66198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19</xdr:row>
      <xdr:rowOff>180975</xdr:rowOff>
    </xdr:from>
    <xdr:to>
      <xdr:col>3</xdr:col>
      <xdr:colOff>2133600</xdr:colOff>
      <xdr:row>19</xdr:row>
      <xdr:rowOff>180975</xdr:rowOff>
    </xdr:to>
    <xdr:cxnSp macro="">
      <xdr:nvCxnSpPr>
        <xdr:cNvPr id="54" name="Straight Connector 53">
          <a:extLst>
            <a:ext uri="{FF2B5EF4-FFF2-40B4-BE49-F238E27FC236}">
              <a16:creationId xmlns:a16="http://schemas.microsoft.com/office/drawing/2014/main" id="{9D370698-EDE2-4A50-BD29-75981D4DCEDE}"/>
            </a:ext>
          </a:extLst>
        </xdr:cNvPr>
        <xdr:cNvCxnSpPr/>
      </xdr:nvCxnSpPr>
      <xdr:spPr bwMode="auto">
        <a:xfrm>
          <a:off x="3371850" y="70008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20</xdr:row>
      <xdr:rowOff>133350</xdr:rowOff>
    </xdr:from>
    <xdr:to>
      <xdr:col>3</xdr:col>
      <xdr:colOff>2181225</xdr:colOff>
      <xdr:row>20</xdr:row>
      <xdr:rowOff>219076</xdr:rowOff>
    </xdr:to>
    <xdr:grpSp>
      <xdr:nvGrpSpPr>
        <xdr:cNvPr id="55" name="Group 54">
          <a:extLst>
            <a:ext uri="{FF2B5EF4-FFF2-40B4-BE49-F238E27FC236}">
              <a16:creationId xmlns:a16="http://schemas.microsoft.com/office/drawing/2014/main" id="{BF096216-E186-4DFF-8B98-8EFEB8D71264}"/>
            </a:ext>
          </a:extLst>
        </xdr:cNvPr>
        <xdr:cNvGrpSpPr/>
      </xdr:nvGrpSpPr>
      <xdr:grpSpPr>
        <a:xfrm>
          <a:off x="3556000" y="7080250"/>
          <a:ext cx="1876425" cy="85726"/>
          <a:chOff x="3257550" y="1390650"/>
          <a:chExt cx="1876425" cy="85726"/>
        </a:xfrm>
      </xdr:grpSpPr>
      <xdr:cxnSp macro="">
        <xdr:nvCxnSpPr>
          <xdr:cNvPr id="56" name="Straight Connector 55">
            <a:extLst>
              <a:ext uri="{FF2B5EF4-FFF2-40B4-BE49-F238E27FC236}">
                <a16:creationId xmlns:a16="http://schemas.microsoft.com/office/drawing/2014/main" id="{F23C6DB5-B805-4F09-924D-04D6B36EDBA9}"/>
              </a:ext>
            </a:extLst>
          </xdr:cNvPr>
          <xdr:cNvCxnSpPr/>
        </xdr:nvCxnSpPr>
        <xdr:spPr bwMode="auto">
          <a:xfrm>
            <a:off x="3257550" y="1390650"/>
            <a:ext cx="4667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7" name="Straight Connector 56">
            <a:extLst>
              <a:ext uri="{FF2B5EF4-FFF2-40B4-BE49-F238E27FC236}">
                <a16:creationId xmlns:a16="http://schemas.microsoft.com/office/drawing/2014/main" id="{2A6DCC4E-9775-487D-9F0F-9D730FB6D2ED}"/>
              </a:ext>
            </a:extLst>
          </xdr:cNvPr>
          <xdr:cNvCxnSpPr/>
        </xdr:nvCxnSpPr>
        <xdr:spPr bwMode="auto">
          <a:xfrm>
            <a:off x="3724275" y="1390650"/>
            <a:ext cx="76200" cy="85725"/>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8" name="Straight Connector 57">
            <a:extLst>
              <a:ext uri="{FF2B5EF4-FFF2-40B4-BE49-F238E27FC236}">
                <a16:creationId xmlns:a16="http://schemas.microsoft.com/office/drawing/2014/main" id="{A60BD674-06A0-4CBD-B0B1-700C1C1E5092}"/>
              </a:ext>
            </a:extLst>
          </xdr:cNvPr>
          <xdr:cNvCxnSpPr/>
        </xdr:nvCxnSpPr>
        <xdr:spPr bwMode="auto">
          <a:xfrm>
            <a:off x="3810000" y="1476375"/>
            <a:ext cx="86677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9" name="Straight Connector 58">
            <a:extLst>
              <a:ext uri="{FF2B5EF4-FFF2-40B4-BE49-F238E27FC236}">
                <a16:creationId xmlns:a16="http://schemas.microsoft.com/office/drawing/2014/main" id="{0AEAF24A-F336-4418-B5D0-9C3F53EDAE63}"/>
              </a:ext>
            </a:extLst>
          </xdr:cNvPr>
          <xdr:cNvCxnSpPr/>
        </xdr:nvCxnSpPr>
        <xdr:spPr bwMode="auto">
          <a:xfrm flipV="1">
            <a:off x="4676775" y="1390650"/>
            <a:ext cx="114300" cy="85726"/>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60" name="Straight Connector 59">
            <a:extLst>
              <a:ext uri="{FF2B5EF4-FFF2-40B4-BE49-F238E27FC236}">
                <a16:creationId xmlns:a16="http://schemas.microsoft.com/office/drawing/2014/main" id="{6A1FBDD6-74B0-4F28-880B-7EE209B13D64}"/>
              </a:ext>
            </a:extLst>
          </xdr:cNvPr>
          <xdr:cNvCxnSpPr/>
        </xdr:nvCxnSpPr>
        <xdr:spPr bwMode="auto">
          <a:xfrm>
            <a:off x="4781550" y="1390650"/>
            <a:ext cx="35242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grpSp>
    <xdr:clientData/>
  </xdr:twoCellAnchor>
  <xdr:twoCellAnchor>
    <xdr:from>
      <xdr:col>3</xdr:col>
      <xdr:colOff>190500</xdr:colOff>
      <xdr:row>21</xdr:row>
      <xdr:rowOff>180975</xdr:rowOff>
    </xdr:from>
    <xdr:to>
      <xdr:col>3</xdr:col>
      <xdr:colOff>2085975</xdr:colOff>
      <xdr:row>21</xdr:row>
      <xdr:rowOff>180975</xdr:rowOff>
    </xdr:to>
    <xdr:cxnSp macro="">
      <xdr:nvCxnSpPr>
        <xdr:cNvPr id="61" name="Straight Connector 60">
          <a:extLst>
            <a:ext uri="{FF2B5EF4-FFF2-40B4-BE49-F238E27FC236}">
              <a16:creationId xmlns:a16="http://schemas.microsoft.com/office/drawing/2014/main" id="{493E5FCA-3FEC-41F5-9D5E-CF8C8B36A283}"/>
            </a:ext>
          </a:extLst>
        </xdr:cNvPr>
        <xdr:cNvCxnSpPr/>
      </xdr:nvCxnSpPr>
      <xdr:spPr bwMode="auto">
        <a:xfrm>
          <a:off x="3324225" y="762952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22</xdr:row>
      <xdr:rowOff>152400</xdr:rowOff>
    </xdr:from>
    <xdr:to>
      <xdr:col>3</xdr:col>
      <xdr:colOff>2133600</xdr:colOff>
      <xdr:row>22</xdr:row>
      <xdr:rowOff>152400</xdr:rowOff>
    </xdr:to>
    <xdr:cxnSp macro="">
      <xdr:nvCxnSpPr>
        <xdr:cNvPr id="62" name="Straight Connector 61">
          <a:extLst>
            <a:ext uri="{FF2B5EF4-FFF2-40B4-BE49-F238E27FC236}">
              <a16:creationId xmlns:a16="http://schemas.microsoft.com/office/drawing/2014/main" id="{B4A728D2-68A9-446C-8896-A60E3BD9FF7C}"/>
            </a:ext>
          </a:extLst>
        </xdr:cNvPr>
        <xdr:cNvCxnSpPr/>
      </xdr:nvCxnSpPr>
      <xdr:spPr bwMode="auto">
        <a:xfrm>
          <a:off x="3371850" y="79152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23</xdr:row>
      <xdr:rowOff>180975</xdr:rowOff>
    </xdr:from>
    <xdr:to>
      <xdr:col>3</xdr:col>
      <xdr:colOff>2133600</xdr:colOff>
      <xdr:row>23</xdr:row>
      <xdr:rowOff>180975</xdr:rowOff>
    </xdr:to>
    <xdr:cxnSp macro="">
      <xdr:nvCxnSpPr>
        <xdr:cNvPr id="63" name="Straight Connector 62">
          <a:extLst>
            <a:ext uri="{FF2B5EF4-FFF2-40B4-BE49-F238E27FC236}">
              <a16:creationId xmlns:a16="http://schemas.microsoft.com/office/drawing/2014/main" id="{5AE30C9F-1F78-4257-BCBE-C967068F0895}"/>
            </a:ext>
          </a:extLst>
        </xdr:cNvPr>
        <xdr:cNvCxnSpPr/>
      </xdr:nvCxnSpPr>
      <xdr:spPr bwMode="auto">
        <a:xfrm>
          <a:off x="3371850" y="8258175"/>
          <a:ext cx="1895475" cy="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D20"/>
  <sheetViews>
    <sheetView zoomScaleNormal="100" workbookViewId="0">
      <pane ySplit="3" topLeftCell="A19" activePane="bottomLeft" state="frozen"/>
      <selection pane="bottomLeft" activeCell="B15" sqref="B15"/>
    </sheetView>
  </sheetViews>
  <sheetFormatPr defaultColWidth="9.1796875" defaultRowHeight="12.5" x14ac:dyDescent="0.25"/>
  <cols>
    <col min="1" max="1" width="5.26953125" style="22" customWidth="1"/>
    <col min="2" max="2" width="62.26953125" style="23" customWidth="1"/>
    <col min="3" max="3" width="13.453125" style="17" customWidth="1"/>
    <col min="4" max="4" width="14.1796875" style="17" customWidth="1"/>
    <col min="5" max="6" width="9.1796875" style="17"/>
    <col min="7" max="7" width="17.1796875" style="17" customWidth="1"/>
    <col min="8" max="16384" width="9.1796875" style="17"/>
  </cols>
  <sheetData>
    <row r="1" spans="1:4" s="25" customFormat="1" ht="17.5" x14ac:dyDescent="0.35">
      <c r="A1" s="84" t="s">
        <v>56</v>
      </c>
      <c r="B1" s="85"/>
      <c r="C1" s="85"/>
      <c r="D1" s="86"/>
    </row>
    <row r="2" spans="1:4" s="25" customFormat="1" ht="31.5" customHeight="1" thickBot="1" x14ac:dyDescent="0.3">
      <c r="A2" s="87" t="s">
        <v>72</v>
      </c>
      <c r="B2" s="88"/>
      <c r="C2" s="88"/>
      <c r="D2" s="89"/>
    </row>
    <row r="3" spans="1:4" ht="25" x14ac:dyDescent="0.25">
      <c r="A3" s="31" t="s">
        <v>6</v>
      </c>
      <c r="B3" s="32" t="s">
        <v>11</v>
      </c>
      <c r="C3" s="33" t="s">
        <v>260</v>
      </c>
      <c r="D3" s="27" t="s">
        <v>4</v>
      </c>
    </row>
    <row r="4" spans="1:4" ht="20.25" customHeight="1" x14ac:dyDescent="0.25">
      <c r="A4" s="26">
        <v>1</v>
      </c>
      <c r="B4" s="20" t="s">
        <v>268</v>
      </c>
      <c r="C4" s="29" t="e">
        <f>#REF!</f>
        <v>#REF!</v>
      </c>
      <c r="D4" s="19"/>
    </row>
    <row r="5" spans="1:4" ht="20.25" customHeight="1" x14ac:dyDescent="0.25">
      <c r="A5" s="26">
        <v>2</v>
      </c>
      <c r="B5" s="18" t="s">
        <v>269</v>
      </c>
      <c r="C5" s="29" t="e">
        <f>#REF!</f>
        <v>#REF!</v>
      </c>
      <c r="D5" s="19"/>
    </row>
    <row r="6" spans="1:4" ht="20.25" customHeight="1" x14ac:dyDescent="0.25">
      <c r="A6" s="26">
        <v>3</v>
      </c>
      <c r="B6" s="28" t="s">
        <v>270</v>
      </c>
      <c r="C6" s="29" t="e">
        <f>#REF!</f>
        <v>#REF!</v>
      </c>
      <c r="D6" s="19"/>
    </row>
    <row r="7" spans="1:4" ht="20.25" customHeight="1" x14ac:dyDescent="0.25">
      <c r="A7" s="26">
        <v>4</v>
      </c>
      <c r="B7" s="28" t="s">
        <v>271</v>
      </c>
      <c r="C7" s="29" t="e">
        <f>#REF!</f>
        <v>#REF!</v>
      </c>
      <c r="D7" s="19"/>
    </row>
    <row r="8" spans="1:4" ht="20.25" customHeight="1" x14ac:dyDescent="0.25">
      <c r="A8" s="26">
        <v>5</v>
      </c>
      <c r="B8" s="18" t="s">
        <v>273</v>
      </c>
      <c r="C8" s="29" t="e">
        <f>5*#REF!</f>
        <v>#REF!</v>
      </c>
      <c r="D8" s="19"/>
    </row>
    <row r="9" spans="1:4" ht="20.25" customHeight="1" x14ac:dyDescent="0.25">
      <c r="A9" s="92" t="s">
        <v>275</v>
      </c>
      <c r="B9" s="93"/>
      <c r="C9" s="37" t="e">
        <f>SUM(C4:C8)</f>
        <v>#REF!</v>
      </c>
      <c r="D9" s="19"/>
    </row>
    <row r="10" spans="1:4" ht="20.25" customHeight="1" x14ac:dyDescent="0.25">
      <c r="A10" s="34">
        <v>6</v>
      </c>
      <c r="B10" s="18" t="s">
        <v>137</v>
      </c>
      <c r="C10" s="29" t="e">
        <f>#REF!</f>
        <v>#REF!</v>
      </c>
      <c r="D10" s="19"/>
    </row>
    <row r="11" spans="1:4" ht="20.25" customHeight="1" x14ac:dyDescent="0.25">
      <c r="A11" s="26">
        <v>7</v>
      </c>
      <c r="B11" s="18" t="s">
        <v>274</v>
      </c>
      <c r="C11" s="29" t="e">
        <f>#REF!</f>
        <v>#REF!</v>
      </c>
      <c r="D11" s="19"/>
    </row>
    <row r="12" spans="1:4" ht="14.25" customHeight="1" x14ac:dyDescent="0.25">
      <c r="A12" s="34">
        <v>8</v>
      </c>
      <c r="B12" s="18" t="s">
        <v>266</v>
      </c>
      <c r="C12" s="29" t="e">
        <f>#REF!</f>
        <v>#REF!</v>
      </c>
      <c r="D12" s="19"/>
    </row>
    <row r="13" spans="1:4" ht="14.25" customHeight="1" x14ac:dyDescent="0.25">
      <c r="A13" s="26">
        <v>9</v>
      </c>
      <c r="B13" s="18" t="s">
        <v>267</v>
      </c>
      <c r="C13" s="29" t="e">
        <f>#REF!</f>
        <v>#REF!</v>
      </c>
      <c r="D13" s="19"/>
    </row>
    <row r="14" spans="1:4" ht="18.75" customHeight="1" x14ac:dyDescent="0.25">
      <c r="A14" s="34">
        <v>10</v>
      </c>
      <c r="B14" s="20" t="s">
        <v>261</v>
      </c>
      <c r="C14" s="29" t="e">
        <f>#REF!</f>
        <v>#REF!</v>
      </c>
      <c r="D14" s="19"/>
    </row>
    <row r="15" spans="1:4" ht="15.75" customHeight="1" x14ac:dyDescent="0.25">
      <c r="A15" s="26">
        <v>11</v>
      </c>
      <c r="B15" s="20" t="s">
        <v>264</v>
      </c>
      <c r="C15" s="29" t="e">
        <f>#REF!</f>
        <v>#REF!</v>
      </c>
      <c r="D15" s="19"/>
    </row>
    <row r="16" spans="1:4" ht="15.75" customHeight="1" x14ac:dyDescent="0.25">
      <c r="A16" s="34">
        <v>12</v>
      </c>
      <c r="B16" s="20" t="s">
        <v>265</v>
      </c>
      <c r="C16" s="29" t="e">
        <f>#REF!</f>
        <v>#REF!</v>
      </c>
      <c r="D16" s="19"/>
    </row>
    <row r="17" spans="1:4" x14ac:dyDescent="0.25">
      <c r="A17" s="26">
        <v>13</v>
      </c>
      <c r="B17" s="28" t="s">
        <v>272</v>
      </c>
      <c r="C17" s="29">
        <f>BoQ!H16</f>
        <v>0</v>
      </c>
      <c r="D17" s="30"/>
    </row>
    <row r="18" spans="1:4" x14ac:dyDescent="0.25">
      <c r="A18" s="92" t="s">
        <v>275</v>
      </c>
      <c r="B18" s="93"/>
      <c r="C18" s="36" t="e">
        <f>SUM(C10:C17)</f>
        <v>#REF!</v>
      </c>
      <c r="D18" s="30"/>
    </row>
    <row r="19" spans="1:4" ht="13" thickBot="1" x14ac:dyDescent="0.3">
      <c r="A19" s="90" t="s">
        <v>276</v>
      </c>
      <c r="B19" s="91"/>
      <c r="C19" s="35" t="e">
        <f>C18+C9</f>
        <v>#REF!</v>
      </c>
      <c r="D19" s="21"/>
    </row>
    <row r="20" spans="1:4" x14ac:dyDescent="0.25">
      <c r="C20" s="24"/>
      <c r="D20" s="24"/>
    </row>
  </sheetData>
  <mergeCells count="5">
    <mergeCell ref="A1:D1"/>
    <mergeCell ref="A2:D2"/>
    <mergeCell ref="A19:B19"/>
    <mergeCell ref="A9:B9"/>
    <mergeCell ref="A18:B18"/>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228"/>
  <sheetViews>
    <sheetView tabSelected="1" zoomScale="90" zoomScaleNormal="90" workbookViewId="0">
      <pane ySplit="3" topLeftCell="A225" activePane="bottomLeft" state="frozen"/>
      <selection pane="bottomLeft" activeCell="H233" sqref="H233"/>
    </sheetView>
  </sheetViews>
  <sheetFormatPr defaultColWidth="9.1796875" defaultRowHeight="12.5" x14ac:dyDescent="0.25"/>
  <cols>
    <col min="1" max="1" width="5.26953125" style="22" customWidth="1"/>
    <col min="2" max="2" width="12.1796875" style="22" customWidth="1"/>
    <col min="3" max="3" width="89.81640625" style="23" customWidth="1"/>
    <col min="4" max="4" width="15.26953125" style="23" customWidth="1"/>
    <col min="5" max="5" width="9.26953125" style="22" customWidth="1"/>
    <col min="6" max="6" width="5.81640625" style="17" customWidth="1"/>
    <col min="7" max="7" width="11" style="17" customWidth="1"/>
    <col min="8" max="8" width="14.1796875" style="17" customWidth="1"/>
    <col min="9" max="10" width="9.1796875" style="17"/>
    <col min="11" max="11" width="17.1796875" style="17" customWidth="1"/>
    <col min="12" max="16384" width="9.1796875" style="17"/>
  </cols>
  <sheetData>
    <row r="1" spans="1:8" s="25" customFormat="1" ht="23.25" customHeight="1" thickBot="1" x14ac:dyDescent="0.3">
      <c r="A1" s="104" t="s">
        <v>321</v>
      </c>
      <c r="B1" s="104"/>
      <c r="C1" s="104"/>
      <c r="D1" s="104"/>
      <c r="E1" s="104"/>
      <c r="F1" s="104"/>
      <c r="G1" s="104"/>
      <c r="H1" s="104"/>
    </row>
    <row r="2" spans="1:8" s="25" customFormat="1" ht="13" thickBot="1" x14ac:dyDescent="0.3">
      <c r="A2" s="105"/>
      <c r="B2" s="105"/>
      <c r="C2" s="105"/>
      <c r="D2" s="105"/>
      <c r="E2" s="105"/>
      <c r="F2" s="105"/>
      <c r="G2" s="105"/>
      <c r="H2" s="105"/>
    </row>
    <row r="3" spans="1:8" ht="50.5" thickBot="1" x14ac:dyDescent="0.3">
      <c r="A3" s="39" t="s">
        <v>6</v>
      </c>
      <c r="B3" s="39" t="s">
        <v>323</v>
      </c>
      <c r="C3" s="40" t="s">
        <v>11</v>
      </c>
      <c r="D3" s="40" t="s">
        <v>12</v>
      </c>
      <c r="E3" s="39" t="s">
        <v>1</v>
      </c>
      <c r="F3" s="39" t="s">
        <v>0</v>
      </c>
      <c r="G3" s="39" t="s">
        <v>8</v>
      </c>
      <c r="H3" s="39" t="s">
        <v>7</v>
      </c>
    </row>
    <row r="4" spans="1:8" ht="17.25" customHeight="1" thickBot="1" x14ac:dyDescent="0.3">
      <c r="A4" s="97" t="s">
        <v>302</v>
      </c>
      <c r="B4" s="97"/>
      <c r="C4" s="97"/>
      <c r="D4" s="97"/>
      <c r="E4" s="97"/>
      <c r="F4" s="97"/>
      <c r="G4" s="97"/>
      <c r="H4" s="97"/>
    </row>
    <row r="5" spans="1:8" ht="45" customHeight="1" x14ac:dyDescent="0.25">
      <c r="A5" s="43">
        <v>1</v>
      </c>
      <c r="B5" s="44"/>
      <c r="C5" s="45" t="s">
        <v>303</v>
      </c>
      <c r="D5" s="46" t="s">
        <v>298</v>
      </c>
      <c r="E5" s="47">
        <v>126</v>
      </c>
      <c r="F5" s="48" t="s">
        <v>301</v>
      </c>
      <c r="G5" s="62"/>
      <c r="H5" s="63">
        <f>(ROUND(SUM(G5*E5),0))</f>
        <v>0</v>
      </c>
    </row>
    <row r="6" spans="1:8" ht="75" customHeight="1" x14ac:dyDescent="0.25">
      <c r="A6" s="49">
        <v>2</v>
      </c>
      <c r="B6" s="50" t="s">
        <v>61</v>
      </c>
      <c r="C6" s="51" t="s">
        <v>62</v>
      </c>
      <c r="D6" s="52" t="s">
        <v>298</v>
      </c>
      <c r="E6" s="53">
        <v>561</v>
      </c>
      <c r="F6" s="54" t="s">
        <v>9</v>
      </c>
      <c r="G6" s="64"/>
      <c r="H6" s="65">
        <f>(ROUND(SUM(G6*E6),0))</f>
        <v>0</v>
      </c>
    </row>
    <row r="7" spans="1:8" ht="56.25" customHeight="1" x14ac:dyDescent="0.25">
      <c r="A7" s="49">
        <v>3</v>
      </c>
      <c r="B7" s="50" t="s">
        <v>59</v>
      </c>
      <c r="C7" s="51" t="s">
        <v>60</v>
      </c>
      <c r="D7" s="52" t="s">
        <v>297</v>
      </c>
      <c r="E7" s="53">
        <v>331.5</v>
      </c>
      <c r="F7" s="54" t="s">
        <v>214</v>
      </c>
      <c r="G7" s="64"/>
      <c r="H7" s="65">
        <f>(ROUND(SUM(G7*E7),0))</f>
        <v>0</v>
      </c>
    </row>
    <row r="8" spans="1:8" ht="33" customHeight="1" x14ac:dyDescent="0.25">
      <c r="A8" s="49">
        <v>4</v>
      </c>
      <c r="B8" s="50"/>
      <c r="C8" s="51" t="s">
        <v>296</v>
      </c>
      <c r="D8" s="52" t="s">
        <v>295</v>
      </c>
      <c r="E8" s="53">
        <v>162.25</v>
      </c>
      <c r="F8" s="54" t="s">
        <v>214</v>
      </c>
      <c r="G8" s="64"/>
      <c r="H8" s="65">
        <f>(ROUND(SUM(G8*E8),0))</f>
        <v>0</v>
      </c>
    </row>
    <row r="9" spans="1:8" ht="96" customHeight="1" x14ac:dyDescent="0.25">
      <c r="A9" s="49">
        <v>5</v>
      </c>
      <c r="B9" s="54" t="s">
        <v>13</v>
      </c>
      <c r="C9" s="55" t="s">
        <v>14</v>
      </c>
      <c r="D9" s="52" t="s">
        <v>305</v>
      </c>
      <c r="E9" s="53">
        <v>0.3515625</v>
      </c>
      <c r="F9" s="54" t="s">
        <v>213</v>
      </c>
      <c r="G9" s="64"/>
      <c r="H9" s="65">
        <f t="shared" ref="H9:H15" si="0">(ROUND(SUM(G9*E9),0))</f>
        <v>0</v>
      </c>
    </row>
    <row r="10" spans="1:8" ht="44.25" customHeight="1" x14ac:dyDescent="0.25">
      <c r="A10" s="49">
        <v>6</v>
      </c>
      <c r="B10" s="54" t="s">
        <v>15</v>
      </c>
      <c r="C10" s="55" t="s">
        <v>37</v>
      </c>
      <c r="D10" s="52" t="s">
        <v>305</v>
      </c>
      <c r="E10" s="53">
        <v>0.1171875</v>
      </c>
      <c r="F10" s="54" t="s">
        <v>213</v>
      </c>
      <c r="G10" s="64"/>
      <c r="H10" s="65">
        <f t="shared" si="0"/>
        <v>0</v>
      </c>
    </row>
    <row r="11" spans="1:8" ht="37.5" x14ac:dyDescent="0.25">
      <c r="A11" s="49">
        <v>7</v>
      </c>
      <c r="B11" s="54" t="s">
        <v>17</v>
      </c>
      <c r="C11" s="55" t="s">
        <v>16</v>
      </c>
      <c r="D11" s="52" t="s">
        <v>305</v>
      </c>
      <c r="E11" s="53">
        <v>0.78125</v>
      </c>
      <c r="F11" s="54" t="s">
        <v>214</v>
      </c>
      <c r="G11" s="64"/>
      <c r="H11" s="65">
        <f t="shared" si="0"/>
        <v>0</v>
      </c>
    </row>
    <row r="12" spans="1:8" ht="37.5" x14ac:dyDescent="0.25">
      <c r="A12" s="49">
        <v>8</v>
      </c>
      <c r="B12" s="54" t="s">
        <v>19</v>
      </c>
      <c r="C12" s="55" t="s">
        <v>18</v>
      </c>
      <c r="D12" s="52" t="s">
        <v>305</v>
      </c>
      <c r="E12" s="53">
        <v>0.78125</v>
      </c>
      <c r="F12" s="54" t="s">
        <v>214</v>
      </c>
      <c r="G12" s="64"/>
      <c r="H12" s="65">
        <f t="shared" si="0"/>
        <v>0</v>
      </c>
    </row>
    <row r="13" spans="1:8" ht="37.5" x14ac:dyDescent="0.25">
      <c r="A13" s="49">
        <v>9</v>
      </c>
      <c r="B13" s="54" t="s">
        <v>20</v>
      </c>
      <c r="C13" s="55" t="s">
        <v>75</v>
      </c>
      <c r="D13" s="52" t="s">
        <v>305</v>
      </c>
      <c r="E13" s="53">
        <v>5.859375E-2</v>
      </c>
      <c r="F13" s="54" t="s">
        <v>213</v>
      </c>
      <c r="G13" s="64"/>
      <c r="H13" s="65">
        <f t="shared" si="0"/>
        <v>0</v>
      </c>
    </row>
    <row r="14" spans="1:8" ht="80.25" customHeight="1" x14ac:dyDescent="0.25">
      <c r="A14" s="49">
        <v>10</v>
      </c>
      <c r="B14" s="54" t="s">
        <v>21</v>
      </c>
      <c r="C14" s="52" t="s">
        <v>176</v>
      </c>
      <c r="D14" s="52" t="s">
        <v>304</v>
      </c>
      <c r="E14" s="53">
        <v>1.05</v>
      </c>
      <c r="F14" s="54" t="s">
        <v>213</v>
      </c>
      <c r="G14" s="64"/>
      <c r="H14" s="65">
        <f t="shared" si="0"/>
        <v>0</v>
      </c>
    </row>
    <row r="15" spans="1:8" ht="72" customHeight="1" thickBot="1" x14ac:dyDescent="0.3">
      <c r="A15" s="56">
        <v>11</v>
      </c>
      <c r="B15" s="57" t="s">
        <v>263</v>
      </c>
      <c r="C15" s="58" t="s">
        <v>262</v>
      </c>
      <c r="D15" s="58" t="s">
        <v>324</v>
      </c>
      <c r="E15" s="59">
        <v>20</v>
      </c>
      <c r="F15" s="60" t="s">
        <v>214</v>
      </c>
      <c r="G15" s="66"/>
      <c r="H15" s="67">
        <f t="shared" si="0"/>
        <v>0</v>
      </c>
    </row>
    <row r="16" spans="1:8" ht="19.5" customHeight="1" thickBot="1" x14ac:dyDescent="0.3">
      <c r="A16" s="95" t="s">
        <v>275</v>
      </c>
      <c r="B16" s="96"/>
      <c r="C16" s="96"/>
      <c r="D16" s="96"/>
      <c r="E16" s="96"/>
      <c r="F16" s="96"/>
      <c r="G16" s="107"/>
      <c r="H16" s="41">
        <f>SUM(H5:H15)</f>
        <v>0</v>
      </c>
    </row>
    <row r="17" spans="1:8" ht="21.75" customHeight="1" thickBot="1" x14ac:dyDescent="0.3">
      <c r="A17" s="97" t="s">
        <v>306</v>
      </c>
      <c r="B17" s="97"/>
      <c r="C17" s="97"/>
      <c r="D17" s="97"/>
      <c r="E17" s="97"/>
      <c r="F17" s="97"/>
      <c r="G17" s="97"/>
      <c r="H17" s="97"/>
    </row>
    <row r="18" spans="1:8" ht="87.5" x14ac:dyDescent="0.25">
      <c r="A18" s="43">
        <v>1</v>
      </c>
      <c r="B18" s="48" t="s">
        <v>13</v>
      </c>
      <c r="C18" s="61" t="s">
        <v>14</v>
      </c>
      <c r="D18" s="46" t="s">
        <v>161</v>
      </c>
      <c r="E18" s="47">
        <v>5.2368750000000004</v>
      </c>
      <c r="F18" s="48" t="s">
        <v>213</v>
      </c>
      <c r="G18" s="68"/>
      <c r="H18" s="129">
        <f>G18*E18</f>
        <v>0</v>
      </c>
    </row>
    <row r="19" spans="1:8" ht="75" x14ac:dyDescent="0.25">
      <c r="A19" s="49">
        <v>2</v>
      </c>
      <c r="B19" s="54" t="s">
        <v>294</v>
      </c>
      <c r="C19" s="55" t="s">
        <v>293</v>
      </c>
      <c r="D19" s="52" t="s">
        <v>295</v>
      </c>
      <c r="E19" s="53">
        <v>42.847345197070382</v>
      </c>
      <c r="F19" s="54" t="s">
        <v>213</v>
      </c>
      <c r="G19" s="69"/>
      <c r="H19" s="130">
        <f>G19*E19</f>
        <v>0</v>
      </c>
    </row>
    <row r="20" spans="1:8" ht="37.5" x14ac:dyDescent="0.25">
      <c r="A20" s="49">
        <v>3</v>
      </c>
      <c r="B20" s="54" t="s">
        <v>15</v>
      </c>
      <c r="C20" s="55" t="s">
        <v>37</v>
      </c>
      <c r="D20" s="52" t="s">
        <v>161</v>
      </c>
      <c r="E20" s="53">
        <v>1.3092187500000001</v>
      </c>
      <c r="F20" s="54" t="s">
        <v>213</v>
      </c>
      <c r="G20" s="64"/>
      <c r="H20" s="130">
        <f>G20*E20</f>
        <v>0</v>
      </c>
    </row>
    <row r="21" spans="1:8" ht="37.5" x14ac:dyDescent="0.25">
      <c r="A21" s="49">
        <v>4</v>
      </c>
      <c r="B21" s="54" t="s">
        <v>17</v>
      </c>
      <c r="C21" s="55" t="s">
        <v>16</v>
      </c>
      <c r="D21" s="52" t="s">
        <v>161</v>
      </c>
      <c r="E21" s="53">
        <v>17.456250000000001</v>
      </c>
      <c r="F21" s="54" t="s">
        <v>214</v>
      </c>
      <c r="G21" s="69"/>
      <c r="H21" s="65">
        <f t="shared" ref="H21:H30" si="1">(ROUND(SUM(G21*E21),0))</f>
        <v>0</v>
      </c>
    </row>
    <row r="22" spans="1:8" ht="37.5" x14ac:dyDescent="0.25">
      <c r="A22" s="49">
        <v>5</v>
      </c>
      <c r="B22" s="54" t="s">
        <v>19</v>
      </c>
      <c r="C22" s="55" t="s">
        <v>18</v>
      </c>
      <c r="D22" s="52" t="s">
        <v>161</v>
      </c>
      <c r="E22" s="53">
        <v>17.456250000000001</v>
      </c>
      <c r="F22" s="54" t="s">
        <v>214</v>
      </c>
      <c r="G22" s="64"/>
      <c r="H22" s="65">
        <f t="shared" si="1"/>
        <v>0</v>
      </c>
    </row>
    <row r="23" spans="1:8" ht="37.5" x14ac:dyDescent="0.25">
      <c r="A23" s="49">
        <v>6</v>
      </c>
      <c r="B23" s="54" t="s">
        <v>20</v>
      </c>
      <c r="C23" s="55" t="s">
        <v>75</v>
      </c>
      <c r="D23" s="52" t="s">
        <v>161</v>
      </c>
      <c r="E23" s="53">
        <v>1.3092187500000001</v>
      </c>
      <c r="F23" s="54" t="s">
        <v>213</v>
      </c>
      <c r="G23" s="69"/>
      <c r="H23" s="65">
        <f t="shared" si="1"/>
        <v>0</v>
      </c>
    </row>
    <row r="24" spans="1:8" ht="50" x14ac:dyDescent="0.25">
      <c r="A24" s="49">
        <v>7</v>
      </c>
      <c r="B24" s="54" t="s">
        <v>21</v>
      </c>
      <c r="C24" s="52" t="s">
        <v>31</v>
      </c>
      <c r="D24" s="52" t="s">
        <v>162</v>
      </c>
      <c r="E24" s="53">
        <v>15.710625000000002</v>
      </c>
      <c r="F24" s="54" t="s">
        <v>213</v>
      </c>
      <c r="G24" s="64"/>
      <c r="H24" s="65">
        <f t="shared" si="1"/>
        <v>0</v>
      </c>
    </row>
    <row r="25" spans="1:8" ht="14" x14ac:dyDescent="0.25">
      <c r="A25" s="94">
        <v>8</v>
      </c>
      <c r="B25" s="99" t="s">
        <v>155</v>
      </c>
      <c r="C25" s="101" t="s">
        <v>156</v>
      </c>
      <c r="D25" s="52" t="s">
        <v>286</v>
      </c>
      <c r="E25" s="53">
        <v>235.65937500000001</v>
      </c>
      <c r="F25" s="54" t="s">
        <v>213</v>
      </c>
      <c r="G25" s="64"/>
      <c r="H25" s="65">
        <f t="shared" si="1"/>
        <v>0</v>
      </c>
    </row>
    <row r="26" spans="1:8" ht="25" x14ac:dyDescent="0.25">
      <c r="A26" s="94"/>
      <c r="B26" s="99"/>
      <c r="C26" s="101"/>
      <c r="D26" s="52" t="s">
        <v>287</v>
      </c>
      <c r="E26" s="53">
        <v>24.74695449430796</v>
      </c>
      <c r="F26" s="54" t="s">
        <v>213</v>
      </c>
      <c r="G26" s="64"/>
      <c r="H26" s="65">
        <f t="shared" si="1"/>
        <v>0</v>
      </c>
    </row>
    <row r="27" spans="1:8" ht="14" x14ac:dyDescent="0.25">
      <c r="A27" s="94"/>
      <c r="B27" s="99"/>
      <c r="C27" s="101"/>
      <c r="D27" s="52" t="s">
        <v>291</v>
      </c>
      <c r="E27" s="53">
        <v>13.5</v>
      </c>
      <c r="F27" s="54" t="s">
        <v>213</v>
      </c>
      <c r="G27" s="64"/>
      <c r="H27" s="65">
        <f t="shared" si="1"/>
        <v>0</v>
      </c>
    </row>
    <row r="28" spans="1:8" ht="25" x14ac:dyDescent="0.25">
      <c r="A28" s="94">
        <v>9</v>
      </c>
      <c r="B28" s="106" t="s">
        <v>288</v>
      </c>
      <c r="C28" s="101" t="s">
        <v>289</v>
      </c>
      <c r="D28" s="52" t="s">
        <v>290</v>
      </c>
      <c r="E28" s="53">
        <v>55.574999999999996</v>
      </c>
      <c r="F28" s="54" t="s">
        <v>2</v>
      </c>
      <c r="G28" s="64"/>
      <c r="H28" s="65">
        <f t="shared" si="1"/>
        <v>0</v>
      </c>
    </row>
    <row r="29" spans="1:8" x14ac:dyDescent="0.25">
      <c r="A29" s="94"/>
      <c r="B29" s="106"/>
      <c r="C29" s="101"/>
      <c r="D29" s="52" t="s">
        <v>291</v>
      </c>
      <c r="E29" s="53">
        <v>238.60000000000002</v>
      </c>
      <c r="F29" s="54" t="s">
        <v>2</v>
      </c>
      <c r="G29" s="64"/>
      <c r="H29" s="65">
        <f t="shared" si="1"/>
        <v>0</v>
      </c>
    </row>
    <row r="30" spans="1:8" ht="14" x14ac:dyDescent="0.25">
      <c r="A30" s="94">
        <v>10</v>
      </c>
      <c r="B30" s="99" t="s">
        <v>157</v>
      </c>
      <c r="C30" s="101" t="s">
        <v>158</v>
      </c>
      <c r="D30" s="52" t="s">
        <v>286</v>
      </c>
      <c r="E30" s="53">
        <v>209.47500000000002</v>
      </c>
      <c r="F30" s="54" t="s">
        <v>214</v>
      </c>
      <c r="G30" s="64"/>
      <c r="H30" s="65">
        <f t="shared" si="1"/>
        <v>0</v>
      </c>
    </row>
    <row r="31" spans="1:8" ht="25" x14ac:dyDescent="0.25">
      <c r="A31" s="94"/>
      <c r="B31" s="99"/>
      <c r="C31" s="101"/>
      <c r="D31" s="52" t="s">
        <v>287</v>
      </c>
      <c r="E31" s="53">
        <v>164.97969662871975</v>
      </c>
      <c r="F31" s="54" t="s">
        <v>214</v>
      </c>
      <c r="G31" s="64"/>
      <c r="H31" s="65">
        <f>(ROUND(SUM(G31*E31),0))</f>
        <v>0</v>
      </c>
    </row>
    <row r="32" spans="1:8" ht="14" x14ac:dyDescent="0.25">
      <c r="A32" s="94"/>
      <c r="B32" s="99"/>
      <c r="C32" s="101"/>
      <c r="D32" s="52" t="s">
        <v>292</v>
      </c>
      <c r="E32" s="53">
        <v>162</v>
      </c>
      <c r="F32" s="54" t="s">
        <v>214</v>
      </c>
      <c r="G32" s="64"/>
      <c r="H32" s="65">
        <f>(ROUND(SUM(G32*E32),0))</f>
        <v>0</v>
      </c>
    </row>
    <row r="33" spans="1:8" ht="39" customHeight="1" x14ac:dyDescent="0.25">
      <c r="A33" s="94">
        <v>11</v>
      </c>
      <c r="B33" s="99" t="s">
        <v>159</v>
      </c>
      <c r="C33" s="101" t="s">
        <v>160</v>
      </c>
      <c r="D33" s="52" t="s">
        <v>286</v>
      </c>
      <c r="E33" s="53">
        <v>209.47500000000002</v>
      </c>
      <c r="F33" s="54" t="s">
        <v>214</v>
      </c>
      <c r="G33" s="64"/>
      <c r="H33" s="65">
        <f>(ROUND(SUM(G33*E33),0))</f>
        <v>0</v>
      </c>
    </row>
    <row r="34" spans="1:8" ht="25.5" thickBot="1" x14ac:dyDescent="0.3">
      <c r="A34" s="98"/>
      <c r="B34" s="100"/>
      <c r="C34" s="102"/>
      <c r="D34" s="58" t="s">
        <v>287</v>
      </c>
      <c r="E34" s="59">
        <v>164.97969662871975</v>
      </c>
      <c r="F34" s="60" t="s">
        <v>214</v>
      </c>
      <c r="G34" s="71"/>
      <c r="H34" s="67">
        <f>(ROUND(SUM(G34*E34),0))</f>
        <v>0</v>
      </c>
    </row>
    <row r="35" spans="1:8" ht="18.75" customHeight="1" thickBot="1" x14ac:dyDescent="0.3">
      <c r="A35" s="95" t="s">
        <v>275</v>
      </c>
      <c r="B35" s="96"/>
      <c r="C35" s="96"/>
      <c r="D35" s="96"/>
      <c r="E35" s="96"/>
      <c r="F35" s="96"/>
      <c r="G35" s="96"/>
      <c r="H35" s="70">
        <f>SUM(H18:H34)</f>
        <v>0</v>
      </c>
    </row>
    <row r="36" spans="1:8" ht="19.5" customHeight="1" thickBot="1" x14ac:dyDescent="0.3">
      <c r="A36" s="97" t="s">
        <v>307</v>
      </c>
      <c r="B36" s="97"/>
      <c r="C36" s="97"/>
      <c r="D36" s="97"/>
      <c r="E36" s="97"/>
      <c r="F36" s="97"/>
      <c r="G36" s="97"/>
      <c r="H36" s="97"/>
    </row>
    <row r="37" spans="1:8" ht="62.5" x14ac:dyDescent="0.25">
      <c r="A37" s="43">
        <v>1</v>
      </c>
      <c r="B37" s="48" t="s">
        <v>70</v>
      </c>
      <c r="C37" s="61" t="s">
        <v>71</v>
      </c>
      <c r="D37" s="46" t="s">
        <v>73</v>
      </c>
      <c r="E37" s="47">
        <v>37.603999999999999</v>
      </c>
      <c r="F37" s="48" t="s">
        <v>214</v>
      </c>
      <c r="G37" s="68"/>
      <c r="H37" s="129">
        <f>G37*E37</f>
        <v>0</v>
      </c>
    </row>
    <row r="38" spans="1:8" ht="87.5" x14ac:dyDescent="0.25">
      <c r="A38" s="49">
        <v>2</v>
      </c>
      <c r="B38" s="54" t="s">
        <v>13</v>
      </c>
      <c r="C38" s="55" t="s">
        <v>14</v>
      </c>
      <c r="D38" s="52" t="s">
        <v>74</v>
      </c>
      <c r="E38" s="53">
        <v>4.8998249999999999</v>
      </c>
      <c r="F38" s="54" t="s">
        <v>213</v>
      </c>
      <c r="G38" s="69"/>
      <c r="H38" s="130">
        <f>G38*E38</f>
        <v>0</v>
      </c>
    </row>
    <row r="39" spans="1:8" ht="37.5" x14ac:dyDescent="0.25">
      <c r="A39" s="49">
        <v>3</v>
      </c>
      <c r="B39" s="54" t="s">
        <v>15</v>
      </c>
      <c r="C39" s="55" t="s">
        <v>37</v>
      </c>
      <c r="D39" s="52" t="s">
        <v>74</v>
      </c>
      <c r="E39" s="53">
        <v>2.4499124999999999</v>
      </c>
      <c r="F39" s="54" t="s">
        <v>213</v>
      </c>
      <c r="G39" s="64"/>
      <c r="H39" s="130">
        <f>G39*E39</f>
        <v>0</v>
      </c>
    </row>
    <row r="40" spans="1:8" ht="37.5" x14ac:dyDescent="0.25">
      <c r="A40" s="49">
        <v>4</v>
      </c>
      <c r="B40" s="54" t="s">
        <v>17</v>
      </c>
      <c r="C40" s="55" t="s">
        <v>16</v>
      </c>
      <c r="D40" s="52" t="s">
        <v>74</v>
      </c>
      <c r="E40" s="53">
        <v>11.66625</v>
      </c>
      <c r="F40" s="54" t="s">
        <v>214</v>
      </c>
      <c r="G40" s="69"/>
      <c r="H40" s="65">
        <f>(ROUND(SUM(G40*E40),0))</f>
        <v>0</v>
      </c>
    </row>
    <row r="41" spans="1:8" ht="37.5" x14ac:dyDescent="0.25">
      <c r="A41" s="49">
        <v>5</v>
      </c>
      <c r="B41" s="54" t="s">
        <v>19</v>
      </c>
      <c r="C41" s="55" t="s">
        <v>18</v>
      </c>
      <c r="D41" s="52" t="s">
        <v>74</v>
      </c>
      <c r="E41" s="53">
        <v>11.66625</v>
      </c>
      <c r="F41" s="54" t="s">
        <v>214</v>
      </c>
      <c r="G41" s="64"/>
      <c r="H41" s="65">
        <f>(ROUND(SUM(G41*E41),0))</f>
        <v>0</v>
      </c>
    </row>
    <row r="42" spans="1:8" ht="37.5" x14ac:dyDescent="0.25">
      <c r="A42" s="49">
        <v>6</v>
      </c>
      <c r="B42" s="54" t="s">
        <v>20</v>
      </c>
      <c r="C42" s="55" t="s">
        <v>75</v>
      </c>
      <c r="D42" s="52" t="s">
        <v>74</v>
      </c>
      <c r="E42" s="53">
        <v>0.87496874999999996</v>
      </c>
      <c r="F42" s="54" t="s">
        <v>213</v>
      </c>
      <c r="G42" s="69"/>
      <c r="H42" s="65">
        <f>(ROUND(SUM(G42*E42),0))</f>
        <v>0</v>
      </c>
    </row>
    <row r="43" spans="1:8" ht="32.25" customHeight="1" x14ac:dyDescent="0.25">
      <c r="A43" s="94">
        <v>7</v>
      </c>
      <c r="B43" s="99" t="s">
        <v>21</v>
      </c>
      <c r="C43" s="101" t="s">
        <v>31</v>
      </c>
      <c r="D43" s="52" t="s">
        <v>74</v>
      </c>
      <c r="E43" s="53">
        <v>8.7496875000000003</v>
      </c>
      <c r="F43" s="54" t="s">
        <v>213</v>
      </c>
      <c r="G43" s="64"/>
      <c r="H43" s="65">
        <f>(ROUND(SUM(G43*E43),0))</f>
        <v>0</v>
      </c>
    </row>
    <row r="44" spans="1:8" ht="24.75" customHeight="1" x14ac:dyDescent="0.25">
      <c r="A44" s="94"/>
      <c r="B44" s="99"/>
      <c r="C44" s="101"/>
      <c r="D44" s="52" t="s">
        <v>115</v>
      </c>
      <c r="E44" s="53">
        <v>1.2149999999999999</v>
      </c>
      <c r="F44" s="54" t="s">
        <v>213</v>
      </c>
      <c r="G44" s="64"/>
      <c r="H44" s="65">
        <f>(ROUND(SUM(G44*E44),0))</f>
        <v>0</v>
      </c>
    </row>
    <row r="45" spans="1:8" ht="40.5" customHeight="1" x14ac:dyDescent="0.25">
      <c r="A45" s="94">
        <v>8</v>
      </c>
      <c r="B45" s="99" t="s">
        <v>69</v>
      </c>
      <c r="C45" s="103" t="s">
        <v>68</v>
      </c>
      <c r="D45" s="52" t="s">
        <v>277</v>
      </c>
      <c r="E45" s="53">
        <v>1.9524374999999998</v>
      </c>
      <c r="F45" s="54" t="s">
        <v>213</v>
      </c>
      <c r="G45" s="64"/>
      <c r="H45" s="130">
        <f>G45*E45</f>
        <v>0</v>
      </c>
    </row>
    <row r="46" spans="1:8" ht="39" customHeight="1" x14ac:dyDescent="0.25">
      <c r="A46" s="94"/>
      <c r="B46" s="99"/>
      <c r="C46" s="103"/>
      <c r="D46" s="52" t="s">
        <v>76</v>
      </c>
      <c r="E46" s="53">
        <v>0.79304999999999992</v>
      </c>
      <c r="F46" s="54" t="s">
        <v>213</v>
      </c>
      <c r="G46" s="64"/>
      <c r="H46" s="130">
        <f>G46*E46</f>
        <v>0</v>
      </c>
    </row>
    <row r="47" spans="1:8" ht="14" x14ac:dyDescent="0.25">
      <c r="A47" s="94">
        <v>9</v>
      </c>
      <c r="B47" s="99" t="s">
        <v>23</v>
      </c>
      <c r="C47" s="101" t="s">
        <v>22</v>
      </c>
      <c r="D47" s="52" t="s">
        <v>77</v>
      </c>
      <c r="E47" s="53">
        <v>123.54975000000002</v>
      </c>
      <c r="F47" s="54" t="s">
        <v>214</v>
      </c>
      <c r="G47" s="64"/>
      <c r="H47" s="65">
        <f t="shared" ref="H47:H58" si="2">(ROUND(SUM(G47*E47),0))</f>
        <v>0</v>
      </c>
    </row>
    <row r="48" spans="1:8" ht="30" customHeight="1" x14ac:dyDescent="0.25">
      <c r="A48" s="94"/>
      <c r="B48" s="99"/>
      <c r="C48" s="101"/>
      <c r="D48" s="52" t="s">
        <v>78</v>
      </c>
      <c r="E48" s="53">
        <v>-6.0750000000000002</v>
      </c>
      <c r="F48" s="54" t="s">
        <v>214</v>
      </c>
      <c r="G48" s="64"/>
      <c r="H48" s="65">
        <f t="shared" si="2"/>
        <v>0</v>
      </c>
    </row>
    <row r="49" spans="1:8" ht="25" x14ac:dyDescent="0.25">
      <c r="A49" s="94"/>
      <c r="B49" s="99"/>
      <c r="C49" s="101"/>
      <c r="D49" s="52" t="s">
        <v>79</v>
      </c>
      <c r="E49" s="53">
        <v>-0.27</v>
      </c>
      <c r="F49" s="54" t="s">
        <v>214</v>
      </c>
      <c r="G49" s="64"/>
      <c r="H49" s="65">
        <f t="shared" si="2"/>
        <v>0</v>
      </c>
    </row>
    <row r="50" spans="1:8" ht="25" x14ac:dyDescent="0.25">
      <c r="A50" s="94"/>
      <c r="B50" s="99"/>
      <c r="C50" s="101"/>
      <c r="D50" s="52" t="s">
        <v>278</v>
      </c>
      <c r="E50" s="53">
        <v>-3.1949999999999998</v>
      </c>
      <c r="F50" s="54" t="s">
        <v>214</v>
      </c>
      <c r="G50" s="64"/>
      <c r="H50" s="65">
        <f t="shared" si="2"/>
        <v>0</v>
      </c>
    </row>
    <row r="51" spans="1:8" ht="25" x14ac:dyDescent="0.25">
      <c r="A51" s="94"/>
      <c r="B51" s="99"/>
      <c r="C51" s="101"/>
      <c r="D51" s="52" t="s">
        <v>107</v>
      </c>
      <c r="E51" s="53">
        <v>-1.917</v>
      </c>
      <c r="F51" s="54" t="s">
        <v>214</v>
      </c>
      <c r="G51" s="64"/>
      <c r="H51" s="65">
        <f t="shared" si="2"/>
        <v>0</v>
      </c>
    </row>
    <row r="52" spans="1:8" ht="50" x14ac:dyDescent="0.25">
      <c r="A52" s="49">
        <v>10</v>
      </c>
      <c r="B52" s="54" t="s">
        <v>67</v>
      </c>
      <c r="C52" s="72" t="s">
        <v>106</v>
      </c>
      <c r="D52" s="52" t="s">
        <v>108</v>
      </c>
      <c r="E52" s="53">
        <v>224.18550000000005</v>
      </c>
      <c r="F52" s="54" t="s">
        <v>214</v>
      </c>
      <c r="G52" s="64"/>
      <c r="H52" s="65">
        <f t="shared" si="2"/>
        <v>0</v>
      </c>
    </row>
    <row r="53" spans="1:8" ht="50" x14ac:dyDescent="0.25">
      <c r="A53" s="49">
        <v>11</v>
      </c>
      <c r="B53" s="54" t="s">
        <v>117</v>
      </c>
      <c r="C53" s="72" t="s">
        <v>116</v>
      </c>
      <c r="D53" s="52" t="s">
        <v>118</v>
      </c>
      <c r="E53" s="53">
        <v>27.72</v>
      </c>
      <c r="F53" s="54" t="s">
        <v>214</v>
      </c>
      <c r="G53" s="64"/>
      <c r="H53" s="65">
        <f t="shared" si="2"/>
        <v>0</v>
      </c>
    </row>
    <row r="54" spans="1:8" ht="87.5" x14ac:dyDescent="0.25">
      <c r="A54" s="49">
        <v>12</v>
      </c>
      <c r="B54" s="54" t="s">
        <v>152</v>
      </c>
      <c r="C54" s="72" t="s">
        <v>153</v>
      </c>
      <c r="D54" s="52" t="s">
        <v>154</v>
      </c>
      <c r="E54" s="53">
        <v>224.18550000000005</v>
      </c>
      <c r="F54" s="54" t="s">
        <v>214</v>
      </c>
      <c r="G54" s="64"/>
      <c r="H54" s="65">
        <f t="shared" si="2"/>
        <v>0</v>
      </c>
    </row>
    <row r="55" spans="1:8" ht="37.5" customHeight="1" x14ac:dyDescent="0.25">
      <c r="A55" s="94">
        <v>13</v>
      </c>
      <c r="B55" s="99" t="s">
        <v>109</v>
      </c>
      <c r="C55" s="103" t="s">
        <v>110</v>
      </c>
      <c r="D55" s="52" t="s">
        <v>111</v>
      </c>
      <c r="E55" s="53">
        <v>38.2104</v>
      </c>
      <c r="F55" s="54" t="s">
        <v>214</v>
      </c>
      <c r="G55" s="64"/>
      <c r="H55" s="65">
        <f t="shared" si="2"/>
        <v>0</v>
      </c>
    </row>
    <row r="56" spans="1:8" ht="38.25" customHeight="1" x14ac:dyDescent="0.25">
      <c r="A56" s="94"/>
      <c r="B56" s="99"/>
      <c r="C56" s="103"/>
      <c r="D56" s="52" t="s">
        <v>279</v>
      </c>
      <c r="E56" s="53">
        <v>-3.1949999999999998</v>
      </c>
      <c r="F56" s="54" t="s">
        <v>214</v>
      </c>
      <c r="G56" s="64"/>
      <c r="H56" s="65">
        <f t="shared" si="2"/>
        <v>0</v>
      </c>
    </row>
    <row r="57" spans="1:8" ht="75" x14ac:dyDescent="0.25">
      <c r="A57" s="49">
        <v>14</v>
      </c>
      <c r="B57" s="54" t="s">
        <v>112</v>
      </c>
      <c r="C57" s="72" t="s">
        <v>113</v>
      </c>
      <c r="D57" s="52" t="s">
        <v>114</v>
      </c>
      <c r="E57" s="53">
        <v>5.44</v>
      </c>
      <c r="F57" s="54" t="s">
        <v>214</v>
      </c>
      <c r="G57" s="64"/>
      <c r="H57" s="65">
        <f t="shared" si="2"/>
        <v>0</v>
      </c>
    </row>
    <row r="58" spans="1:8" ht="75" customHeight="1" x14ac:dyDescent="0.25">
      <c r="A58" s="49">
        <v>15</v>
      </c>
      <c r="B58" s="54" t="s">
        <v>216</v>
      </c>
      <c r="C58" s="72" t="s">
        <v>215</v>
      </c>
      <c r="D58" s="52" t="s">
        <v>280</v>
      </c>
      <c r="E58" s="53">
        <v>1</v>
      </c>
      <c r="F58" s="54" t="s">
        <v>96</v>
      </c>
      <c r="G58" s="64"/>
      <c r="H58" s="65">
        <f t="shared" si="2"/>
        <v>0</v>
      </c>
    </row>
    <row r="59" spans="1:8" ht="27.75" customHeight="1" x14ac:dyDescent="0.25">
      <c r="A59" s="49">
        <v>16</v>
      </c>
      <c r="B59" s="54" t="s">
        <v>245</v>
      </c>
      <c r="C59" s="72" t="s">
        <v>244</v>
      </c>
      <c r="D59" s="52" t="s">
        <v>281</v>
      </c>
      <c r="E59" s="53">
        <v>1</v>
      </c>
      <c r="F59" s="54" t="s">
        <v>96</v>
      </c>
      <c r="G59" s="64"/>
      <c r="H59" s="65">
        <f>G59*E59</f>
        <v>0</v>
      </c>
    </row>
    <row r="60" spans="1:8" x14ac:dyDescent="0.25">
      <c r="A60" s="94">
        <v>17</v>
      </c>
      <c r="B60" s="99" t="s">
        <v>81</v>
      </c>
      <c r="C60" s="103" t="s">
        <v>80</v>
      </c>
      <c r="D60" s="52" t="s">
        <v>82</v>
      </c>
      <c r="E60" s="53">
        <v>2.4300000000000002</v>
      </c>
      <c r="F60" s="54" t="s">
        <v>85</v>
      </c>
      <c r="G60" s="64"/>
      <c r="H60" s="65">
        <f t="shared" ref="H60:H85" si="3">(ROUND(SUM(G60*E60),0))</f>
        <v>0</v>
      </c>
    </row>
    <row r="61" spans="1:8" x14ac:dyDescent="0.25">
      <c r="A61" s="94"/>
      <c r="B61" s="99"/>
      <c r="C61" s="103"/>
      <c r="D61" s="52" t="s">
        <v>83</v>
      </c>
      <c r="E61" s="53">
        <v>4.0500000000000007</v>
      </c>
      <c r="F61" s="54" t="s">
        <v>85</v>
      </c>
      <c r="G61" s="64"/>
      <c r="H61" s="65">
        <f t="shared" si="3"/>
        <v>0</v>
      </c>
    </row>
    <row r="62" spans="1:8" ht="27.75" customHeight="1" x14ac:dyDescent="0.25">
      <c r="A62" s="94"/>
      <c r="B62" s="99"/>
      <c r="C62" s="103"/>
      <c r="D62" s="52" t="s">
        <v>84</v>
      </c>
      <c r="E62" s="53">
        <v>0.27</v>
      </c>
      <c r="F62" s="54" t="s">
        <v>214</v>
      </c>
      <c r="G62" s="64"/>
      <c r="H62" s="65">
        <f t="shared" si="3"/>
        <v>0</v>
      </c>
    </row>
    <row r="63" spans="1:8" ht="57.75" customHeight="1" x14ac:dyDescent="0.25">
      <c r="A63" s="94">
        <v>18</v>
      </c>
      <c r="B63" s="99" t="s">
        <v>86</v>
      </c>
      <c r="C63" s="103" t="s">
        <v>92</v>
      </c>
      <c r="D63" s="52" t="s">
        <v>82</v>
      </c>
      <c r="E63" s="53">
        <v>2.4300000000000002</v>
      </c>
      <c r="F63" s="54" t="s">
        <v>214</v>
      </c>
      <c r="G63" s="64"/>
      <c r="H63" s="65">
        <f t="shared" si="3"/>
        <v>0</v>
      </c>
    </row>
    <row r="64" spans="1:8" ht="39" customHeight="1" x14ac:dyDescent="0.25">
      <c r="A64" s="94"/>
      <c r="B64" s="99"/>
      <c r="C64" s="103"/>
      <c r="D64" s="52" t="s">
        <v>83</v>
      </c>
      <c r="E64" s="53">
        <v>4.0500000000000007</v>
      </c>
      <c r="F64" s="54" t="s">
        <v>214</v>
      </c>
      <c r="G64" s="64"/>
      <c r="H64" s="65">
        <f t="shared" si="3"/>
        <v>0</v>
      </c>
    </row>
    <row r="65" spans="1:8" ht="56.25" customHeight="1" x14ac:dyDescent="0.25">
      <c r="A65" s="94"/>
      <c r="B65" s="99"/>
      <c r="C65" s="103"/>
      <c r="D65" s="52" t="s">
        <v>84</v>
      </c>
      <c r="E65" s="53">
        <v>0.27</v>
      </c>
      <c r="F65" s="54" t="s">
        <v>214</v>
      </c>
      <c r="G65" s="64"/>
      <c r="H65" s="65">
        <f t="shared" si="3"/>
        <v>0</v>
      </c>
    </row>
    <row r="66" spans="1:8" ht="14" x14ac:dyDescent="0.25">
      <c r="A66" s="94">
        <v>19</v>
      </c>
      <c r="B66" s="99" t="s">
        <v>93</v>
      </c>
      <c r="C66" s="103" t="s">
        <v>94</v>
      </c>
      <c r="D66" s="52" t="s">
        <v>82</v>
      </c>
      <c r="E66" s="53">
        <v>2.4300000000000002</v>
      </c>
      <c r="F66" s="54" t="s">
        <v>214</v>
      </c>
      <c r="G66" s="64"/>
      <c r="H66" s="65">
        <f t="shared" si="3"/>
        <v>0</v>
      </c>
    </row>
    <row r="67" spans="1:8" ht="15" customHeight="1" x14ac:dyDescent="0.25">
      <c r="A67" s="94"/>
      <c r="B67" s="99"/>
      <c r="C67" s="103"/>
      <c r="D67" s="52" t="s">
        <v>83</v>
      </c>
      <c r="E67" s="53">
        <v>4.0500000000000007</v>
      </c>
      <c r="F67" s="54" t="s">
        <v>214</v>
      </c>
      <c r="G67" s="64"/>
      <c r="H67" s="65">
        <f t="shared" si="3"/>
        <v>0</v>
      </c>
    </row>
    <row r="68" spans="1:8" ht="14.25" customHeight="1" x14ac:dyDescent="0.25">
      <c r="A68" s="94"/>
      <c r="B68" s="99"/>
      <c r="C68" s="103"/>
      <c r="D68" s="52" t="s">
        <v>84</v>
      </c>
      <c r="E68" s="53">
        <v>0.27</v>
      </c>
      <c r="F68" s="54" t="s">
        <v>214</v>
      </c>
      <c r="G68" s="64"/>
      <c r="H68" s="65">
        <f t="shared" si="3"/>
        <v>0</v>
      </c>
    </row>
    <row r="69" spans="1:8" ht="51.75" customHeight="1" x14ac:dyDescent="0.25">
      <c r="A69" s="49">
        <v>20</v>
      </c>
      <c r="B69" s="73" t="s">
        <v>87</v>
      </c>
      <c r="C69" s="72" t="s">
        <v>88</v>
      </c>
      <c r="D69" s="52" t="s">
        <v>89</v>
      </c>
      <c r="E69" s="53">
        <v>4.4999999999999998E-2</v>
      </c>
      <c r="F69" s="54" t="s">
        <v>213</v>
      </c>
      <c r="G69" s="64"/>
      <c r="H69" s="65">
        <f t="shared" si="3"/>
        <v>0</v>
      </c>
    </row>
    <row r="70" spans="1:8" ht="90.75" customHeight="1" x14ac:dyDescent="0.25">
      <c r="A70" s="49">
        <v>21</v>
      </c>
      <c r="B70" s="54" t="s">
        <v>90</v>
      </c>
      <c r="C70" s="72" t="s">
        <v>91</v>
      </c>
      <c r="D70" s="52" t="s">
        <v>89</v>
      </c>
      <c r="E70" s="53">
        <v>1.6800000000000002</v>
      </c>
      <c r="F70" s="54" t="s">
        <v>214</v>
      </c>
      <c r="G70" s="64"/>
      <c r="H70" s="65">
        <f t="shared" si="3"/>
        <v>0</v>
      </c>
    </row>
    <row r="71" spans="1:8" ht="126" customHeight="1" x14ac:dyDescent="0.25">
      <c r="A71" s="49">
        <v>22</v>
      </c>
      <c r="B71" s="54" t="s">
        <v>57</v>
      </c>
      <c r="C71" s="55" t="s">
        <v>58</v>
      </c>
      <c r="D71" s="52" t="s">
        <v>95</v>
      </c>
      <c r="E71" s="53">
        <v>2</v>
      </c>
      <c r="F71" s="54" t="s">
        <v>96</v>
      </c>
      <c r="G71" s="64"/>
      <c r="H71" s="65">
        <f t="shared" si="3"/>
        <v>0</v>
      </c>
    </row>
    <row r="72" spans="1:8" ht="25" x14ac:dyDescent="0.25">
      <c r="A72" s="94">
        <v>23</v>
      </c>
      <c r="B72" s="110" t="s">
        <v>61</v>
      </c>
      <c r="C72" s="103" t="s">
        <v>62</v>
      </c>
      <c r="D72" s="52" t="s">
        <v>282</v>
      </c>
      <c r="E72" s="53">
        <v>54</v>
      </c>
      <c r="F72" s="54" t="s">
        <v>9</v>
      </c>
      <c r="G72" s="64"/>
      <c r="H72" s="65">
        <f t="shared" si="3"/>
        <v>0</v>
      </c>
    </row>
    <row r="73" spans="1:8" ht="25" x14ac:dyDescent="0.25">
      <c r="A73" s="94"/>
      <c r="B73" s="110"/>
      <c r="C73" s="103"/>
      <c r="D73" s="52" t="s">
        <v>283</v>
      </c>
      <c r="E73" s="53">
        <v>19.012499999999999</v>
      </c>
      <c r="F73" s="54" t="s">
        <v>9</v>
      </c>
      <c r="G73" s="64"/>
      <c r="H73" s="65">
        <f t="shared" si="3"/>
        <v>0</v>
      </c>
    </row>
    <row r="74" spans="1:8" ht="25" x14ac:dyDescent="0.25">
      <c r="A74" s="94"/>
      <c r="B74" s="110"/>
      <c r="C74" s="103"/>
      <c r="D74" s="52" t="s">
        <v>284</v>
      </c>
      <c r="E74" s="53">
        <v>49.199999999999996</v>
      </c>
      <c r="F74" s="54" t="s">
        <v>9</v>
      </c>
      <c r="G74" s="64"/>
      <c r="H74" s="65">
        <f t="shared" si="3"/>
        <v>0</v>
      </c>
    </row>
    <row r="75" spans="1:8" ht="25" x14ac:dyDescent="0.25">
      <c r="A75" s="94"/>
      <c r="B75" s="110"/>
      <c r="C75" s="103"/>
      <c r="D75" s="52" t="s">
        <v>285</v>
      </c>
      <c r="E75" s="53">
        <v>19.71</v>
      </c>
      <c r="F75" s="54" t="s">
        <v>9</v>
      </c>
      <c r="G75" s="64"/>
      <c r="H75" s="65">
        <f t="shared" si="3"/>
        <v>0</v>
      </c>
    </row>
    <row r="76" spans="1:8" ht="31.5" customHeight="1" x14ac:dyDescent="0.25">
      <c r="A76" s="94">
        <v>24</v>
      </c>
      <c r="B76" s="110" t="s">
        <v>59</v>
      </c>
      <c r="C76" s="103" t="s">
        <v>60</v>
      </c>
      <c r="D76" s="52" t="s">
        <v>97</v>
      </c>
      <c r="E76" s="53">
        <v>18.863399999999999</v>
      </c>
      <c r="F76" s="54" t="s">
        <v>214</v>
      </c>
      <c r="G76" s="64"/>
      <c r="H76" s="65">
        <f t="shared" si="3"/>
        <v>0</v>
      </c>
    </row>
    <row r="77" spans="1:8" ht="22.5" customHeight="1" x14ac:dyDescent="0.25">
      <c r="A77" s="94"/>
      <c r="B77" s="110"/>
      <c r="C77" s="103"/>
      <c r="D77" s="52" t="s">
        <v>76</v>
      </c>
      <c r="E77" s="53">
        <v>17.364999999999998</v>
      </c>
      <c r="F77" s="54" t="s">
        <v>214</v>
      </c>
      <c r="G77" s="64"/>
      <c r="H77" s="65">
        <f t="shared" si="3"/>
        <v>0</v>
      </c>
    </row>
    <row r="78" spans="1:8" ht="275" x14ac:dyDescent="0.25">
      <c r="A78" s="49">
        <v>25</v>
      </c>
      <c r="B78" s="73" t="s">
        <v>98</v>
      </c>
      <c r="C78" s="72" t="s">
        <v>99</v>
      </c>
      <c r="D78" s="52" t="s">
        <v>100</v>
      </c>
      <c r="E78" s="53">
        <v>2.0249999999999999</v>
      </c>
      <c r="F78" s="54" t="s">
        <v>213</v>
      </c>
      <c r="G78" s="64"/>
      <c r="H78" s="65">
        <f t="shared" si="3"/>
        <v>0</v>
      </c>
    </row>
    <row r="79" spans="1:8" ht="237.5" x14ac:dyDescent="0.25">
      <c r="A79" s="49">
        <v>26</v>
      </c>
      <c r="B79" s="73" t="s">
        <v>101</v>
      </c>
      <c r="C79" s="72" t="s">
        <v>102</v>
      </c>
      <c r="D79" s="52" t="s">
        <v>100</v>
      </c>
      <c r="E79" s="53">
        <v>156.95313138000003</v>
      </c>
      <c r="F79" s="54" t="s">
        <v>9</v>
      </c>
      <c r="G79" s="64"/>
      <c r="H79" s="65">
        <f t="shared" si="3"/>
        <v>0</v>
      </c>
    </row>
    <row r="80" spans="1:8" ht="75" x14ac:dyDescent="0.25">
      <c r="A80" s="49">
        <v>27</v>
      </c>
      <c r="B80" s="73" t="s">
        <v>103</v>
      </c>
      <c r="C80" s="72" t="s">
        <v>104</v>
      </c>
      <c r="D80" s="52" t="s">
        <v>105</v>
      </c>
      <c r="E80" s="53">
        <v>14.0625</v>
      </c>
      <c r="F80" s="54" t="s">
        <v>214</v>
      </c>
      <c r="G80" s="64"/>
      <c r="H80" s="65">
        <f t="shared" si="3"/>
        <v>0</v>
      </c>
    </row>
    <row r="81" spans="1:8" ht="75" x14ac:dyDescent="0.25">
      <c r="A81" s="49">
        <v>28</v>
      </c>
      <c r="B81" s="74" t="s">
        <v>120</v>
      </c>
      <c r="C81" s="72" t="s">
        <v>119</v>
      </c>
      <c r="D81" s="52" t="s">
        <v>121</v>
      </c>
      <c r="E81" s="53">
        <v>16.235999999999997</v>
      </c>
      <c r="F81" s="54" t="s">
        <v>214</v>
      </c>
      <c r="G81" s="64"/>
      <c r="H81" s="65">
        <f t="shared" si="3"/>
        <v>0</v>
      </c>
    </row>
    <row r="82" spans="1:8" ht="79.5" customHeight="1" x14ac:dyDescent="0.25">
      <c r="A82" s="49">
        <v>29</v>
      </c>
      <c r="B82" s="74" t="s">
        <v>132</v>
      </c>
      <c r="C82" s="72" t="s">
        <v>133</v>
      </c>
      <c r="D82" s="52"/>
      <c r="E82" s="53">
        <v>100</v>
      </c>
      <c r="F82" s="54" t="s">
        <v>2</v>
      </c>
      <c r="G82" s="64"/>
      <c r="H82" s="65">
        <f t="shared" si="3"/>
        <v>0</v>
      </c>
    </row>
    <row r="83" spans="1:8" ht="50" x14ac:dyDescent="0.25">
      <c r="A83" s="49">
        <v>30</v>
      </c>
      <c r="B83" s="74" t="s">
        <v>125</v>
      </c>
      <c r="C83" s="72" t="s">
        <v>124</v>
      </c>
      <c r="D83" s="52" t="s">
        <v>126</v>
      </c>
      <c r="E83" s="53">
        <v>1</v>
      </c>
      <c r="F83" s="54" t="s">
        <v>96</v>
      </c>
      <c r="G83" s="64"/>
      <c r="H83" s="65">
        <f t="shared" si="3"/>
        <v>0</v>
      </c>
    </row>
    <row r="84" spans="1:8" ht="100" x14ac:dyDescent="0.25">
      <c r="A84" s="49">
        <v>31</v>
      </c>
      <c r="B84" s="74" t="s">
        <v>128</v>
      </c>
      <c r="C84" s="72" t="s">
        <v>127</v>
      </c>
      <c r="D84" s="52" t="s">
        <v>126</v>
      </c>
      <c r="E84" s="53">
        <v>1</v>
      </c>
      <c r="F84" s="54" t="s">
        <v>96</v>
      </c>
      <c r="G84" s="64"/>
      <c r="H84" s="65">
        <f t="shared" si="3"/>
        <v>0</v>
      </c>
    </row>
    <row r="85" spans="1:8" ht="75" x14ac:dyDescent="0.25">
      <c r="A85" s="49">
        <v>31</v>
      </c>
      <c r="B85" s="74" t="s">
        <v>129</v>
      </c>
      <c r="C85" s="72" t="s">
        <v>130</v>
      </c>
      <c r="D85" s="52" t="s">
        <v>131</v>
      </c>
      <c r="E85" s="53">
        <v>8</v>
      </c>
      <c r="F85" s="54" t="s">
        <v>96</v>
      </c>
      <c r="G85" s="64"/>
      <c r="H85" s="65">
        <f t="shared" si="3"/>
        <v>0</v>
      </c>
    </row>
    <row r="86" spans="1:8" ht="103.5" customHeight="1" x14ac:dyDescent="0.25">
      <c r="A86" s="94">
        <v>33</v>
      </c>
      <c r="B86" s="73" t="s">
        <v>65</v>
      </c>
      <c r="C86" s="55" t="s">
        <v>135</v>
      </c>
      <c r="D86" s="52"/>
      <c r="E86" s="53"/>
      <c r="F86" s="54"/>
      <c r="G86" s="64"/>
      <c r="H86" s="65"/>
    </row>
    <row r="87" spans="1:8" x14ac:dyDescent="0.25">
      <c r="A87" s="94"/>
      <c r="B87" s="73" t="s">
        <v>66</v>
      </c>
      <c r="C87" s="55" t="s">
        <v>63</v>
      </c>
      <c r="D87" s="52" t="s">
        <v>122</v>
      </c>
      <c r="E87" s="53">
        <v>6</v>
      </c>
      <c r="F87" s="54" t="s">
        <v>96</v>
      </c>
      <c r="G87" s="64"/>
      <c r="H87" s="65">
        <f t="shared" ref="H87:H103" si="4">G87*E87</f>
        <v>0</v>
      </c>
    </row>
    <row r="88" spans="1:8" x14ac:dyDescent="0.25">
      <c r="A88" s="94"/>
      <c r="B88" s="73" t="s">
        <v>134</v>
      </c>
      <c r="C88" s="55" t="s">
        <v>64</v>
      </c>
      <c r="D88" s="52" t="s">
        <v>123</v>
      </c>
      <c r="E88" s="53">
        <v>1</v>
      </c>
      <c r="F88" s="54" t="s">
        <v>96</v>
      </c>
      <c r="G88" s="64"/>
      <c r="H88" s="65">
        <f t="shared" si="4"/>
        <v>0</v>
      </c>
    </row>
    <row r="89" spans="1:8" ht="52.5" customHeight="1" x14ac:dyDescent="0.25">
      <c r="A89" s="49">
        <v>34</v>
      </c>
      <c r="B89" s="73" t="s">
        <v>138</v>
      </c>
      <c r="C89" s="55" t="s">
        <v>136</v>
      </c>
      <c r="D89" s="52" t="s">
        <v>137</v>
      </c>
      <c r="E89" s="53">
        <v>2</v>
      </c>
      <c r="F89" s="54" t="s">
        <v>96</v>
      </c>
      <c r="G89" s="64"/>
      <c r="H89" s="65">
        <f t="shared" si="4"/>
        <v>0</v>
      </c>
    </row>
    <row r="90" spans="1:8" ht="66" customHeight="1" x14ac:dyDescent="0.25">
      <c r="A90" s="49">
        <v>35</v>
      </c>
      <c r="B90" s="73" t="s">
        <v>140</v>
      </c>
      <c r="C90" s="55" t="s">
        <v>139</v>
      </c>
      <c r="D90" s="52" t="s">
        <v>137</v>
      </c>
      <c r="E90" s="53">
        <v>4</v>
      </c>
      <c r="F90" s="54" t="s">
        <v>96</v>
      </c>
      <c r="G90" s="64"/>
      <c r="H90" s="65">
        <f t="shared" si="4"/>
        <v>0</v>
      </c>
    </row>
    <row r="91" spans="1:8" ht="66" customHeight="1" x14ac:dyDescent="0.25">
      <c r="A91" s="49">
        <v>36</v>
      </c>
      <c r="B91" s="73" t="s">
        <v>142</v>
      </c>
      <c r="C91" s="55" t="s">
        <v>141</v>
      </c>
      <c r="D91" s="52" t="s">
        <v>137</v>
      </c>
      <c r="E91" s="53">
        <v>1</v>
      </c>
      <c r="F91" s="54" t="s">
        <v>96</v>
      </c>
      <c r="G91" s="64"/>
      <c r="H91" s="65">
        <f t="shared" si="4"/>
        <v>0</v>
      </c>
    </row>
    <row r="92" spans="1:8" ht="78" customHeight="1" x14ac:dyDescent="0.25">
      <c r="A92" s="49">
        <v>37</v>
      </c>
      <c r="B92" s="73" t="s">
        <v>143</v>
      </c>
      <c r="C92" s="55" t="s">
        <v>144</v>
      </c>
      <c r="D92" s="52" t="s">
        <v>137</v>
      </c>
      <c r="E92" s="53">
        <v>1</v>
      </c>
      <c r="F92" s="54" t="s">
        <v>96</v>
      </c>
      <c r="G92" s="64"/>
      <c r="H92" s="65">
        <f t="shared" si="4"/>
        <v>0</v>
      </c>
    </row>
    <row r="93" spans="1:8" ht="54" customHeight="1" x14ac:dyDescent="0.25">
      <c r="A93" s="49">
        <v>38</v>
      </c>
      <c r="B93" s="73" t="s">
        <v>145</v>
      </c>
      <c r="C93" s="55" t="s">
        <v>146</v>
      </c>
      <c r="D93" s="52" t="s">
        <v>147</v>
      </c>
      <c r="E93" s="53">
        <v>8</v>
      </c>
      <c r="F93" s="54" t="s">
        <v>96</v>
      </c>
      <c r="G93" s="64"/>
      <c r="H93" s="65">
        <f t="shared" si="4"/>
        <v>0</v>
      </c>
    </row>
    <row r="94" spans="1:8" ht="75" x14ac:dyDescent="0.25">
      <c r="A94" s="49">
        <v>39</v>
      </c>
      <c r="B94" s="73" t="s">
        <v>148</v>
      </c>
      <c r="C94" s="55" t="s">
        <v>149</v>
      </c>
      <c r="D94" s="52" t="s">
        <v>126</v>
      </c>
      <c r="E94" s="53">
        <v>1</v>
      </c>
      <c r="F94" s="54" t="s">
        <v>96</v>
      </c>
      <c r="G94" s="64"/>
      <c r="H94" s="65">
        <f t="shared" si="4"/>
        <v>0</v>
      </c>
    </row>
    <row r="95" spans="1:8" ht="65.25" customHeight="1" x14ac:dyDescent="0.25">
      <c r="A95" s="49">
        <v>40</v>
      </c>
      <c r="B95" s="75" t="s">
        <v>246</v>
      </c>
      <c r="C95" s="55" t="s">
        <v>247</v>
      </c>
      <c r="D95" s="52" t="s">
        <v>309</v>
      </c>
      <c r="E95" s="53">
        <v>100</v>
      </c>
      <c r="F95" s="54" t="s">
        <v>2</v>
      </c>
      <c r="G95" s="64"/>
      <c r="H95" s="65">
        <f t="shared" si="4"/>
        <v>0</v>
      </c>
    </row>
    <row r="96" spans="1:8" ht="75" x14ac:dyDescent="0.25">
      <c r="A96" s="49">
        <v>41</v>
      </c>
      <c r="B96" s="75" t="s">
        <v>248</v>
      </c>
      <c r="C96" s="55" t="s">
        <v>249</v>
      </c>
      <c r="D96" s="52" t="s">
        <v>309</v>
      </c>
      <c r="E96" s="53">
        <v>2</v>
      </c>
      <c r="F96" s="54" t="s">
        <v>96</v>
      </c>
      <c r="G96" s="64"/>
      <c r="H96" s="65">
        <f t="shared" si="4"/>
        <v>0</v>
      </c>
    </row>
    <row r="97" spans="1:8" ht="51.75" customHeight="1" x14ac:dyDescent="0.25">
      <c r="A97" s="49">
        <v>42</v>
      </c>
      <c r="B97" s="75" t="s">
        <v>250</v>
      </c>
      <c r="C97" s="55" t="s">
        <v>251</v>
      </c>
      <c r="D97" s="52" t="s">
        <v>309</v>
      </c>
      <c r="E97" s="53">
        <v>3</v>
      </c>
      <c r="F97" s="54" t="s">
        <v>96</v>
      </c>
      <c r="G97" s="64"/>
      <c r="H97" s="65">
        <f t="shared" si="4"/>
        <v>0</v>
      </c>
    </row>
    <row r="98" spans="1:8" ht="50" x14ac:dyDescent="0.25">
      <c r="A98" s="49">
        <v>43</v>
      </c>
      <c r="B98" s="75" t="s">
        <v>253</v>
      </c>
      <c r="C98" s="55" t="s">
        <v>252</v>
      </c>
      <c r="D98" s="52" t="s">
        <v>309</v>
      </c>
      <c r="E98" s="53">
        <v>2</v>
      </c>
      <c r="F98" s="54" t="s">
        <v>96</v>
      </c>
      <c r="G98" s="64"/>
      <c r="H98" s="65">
        <f t="shared" si="4"/>
        <v>0</v>
      </c>
    </row>
    <row r="99" spans="1:8" ht="54.75" customHeight="1" x14ac:dyDescent="0.25">
      <c r="A99" s="49">
        <v>44</v>
      </c>
      <c r="B99" s="75" t="s">
        <v>255</v>
      </c>
      <c r="C99" s="55" t="s">
        <v>254</v>
      </c>
      <c r="D99" s="52" t="s">
        <v>309</v>
      </c>
      <c r="E99" s="53">
        <v>2</v>
      </c>
      <c r="F99" s="54" t="s">
        <v>96</v>
      </c>
      <c r="G99" s="64"/>
      <c r="H99" s="65">
        <f t="shared" si="4"/>
        <v>0</v>
      </c>
    </row>
    <row r="100" spans="1:8" ht="50" x14ac:dyDescent="0.25">
      <c r="A100" s="49">
        <v>45</v>
      </c>
      <c r="B100" s="75" t="s">
        <v>257</v>
      </c>
      <c r="C100" s="55" t="s">
        <v>256</v>
      </c>
      <c r="D100" s="52" t="s">
        <v>309</v>
      </c>
      <c r="E100" s="53">
        <v>2</v>
      </c>
      <c r="F100" s="54" t="s">
        <v>96</v>
      </c>
      <c r="G100" s="64"/>
      <c r="H100" s="65">
        <f t="shared" si="4"/>
        <v>0</v>
      </c>
    </row>
    <row r="101" spans="1:8" ht="62.5" x14ac:dyDescent="0.25">
      <c r="A101" s="49">
        <v>46</v>
      </c>
      <c r="B101" s="75" t="s">
        <v>258</v>
      </c>
      <c r="C101" s="55" t="s">
        <v>259</v>
      </c>
      <c r="D101" s="52" t="s">
        <v>309</v>
      </c>
      <c r="E101" s="53">
        <v>2</v>
      </c>
      <c r="F101" s="54" t="s">
        <v>96</v>
      </c>
      <c r="G101" s="64"/>
      <c r="H101" s="65">
        <f t="shared" si="4"/>
        <v>0</v>
      </c>
    </row>
    <row r="102" spans="1:8" ht="25" x14ac:dyDescent="0.25">
      <c r="A102" s="49"/>
      <c r="B102" s="75"/>
      <c r="C102" s="55" t="s">
        <v>308</v>
      </c>
      <c r="D102" s="52" t="s">
        <v>310</v>
      </c>
      <c r="E102" s="53">
        <v>1</v>
      </c>
      <c r="F102" s="54" t="s">
        <v>96</v>
      </c>
      <c r="G102" s="64"/>
      <c r="H102" s="65">
        <f t="shared" si="4"/>
        <v>0</v>
      </c>
    </row>
    <row r="103" spans="1:8" ht="78" customHeight="1" thickBot="1" x14ac:dyDescent="0.3">
      <c r="A103" s="56"/>
      <c r="B103" s="76"/>
      <c r="C103" s="77" t="s">
        <v>312</v>
      </c>
      <c r="D103" s="58" t="s">
        <v>311</v>
      </c>
      <c r="E103" s="59">
        <v>5</v>
      </c>
      <c r="F103" s="60" t="s">
        <v>96</v>
      </c>
      <c r="G103" s="71"/>
      <c r="H103" s="67">
        <f t="shared" si="4"/>
        <v>0</v>
      </c>
    </row>
    <row r="104" spans="1:8" ht="17.25" customHeight="1" thickBot="1" x14ac:dyDescent="0.3">
      <c r="A104" s="95" t="s">
        <v>316</v>
      </c>
      <c r="B104" s="96"/>
      <c r="C104" s="96"/>
      <c r="D104" s="96"/>
      <c r="E104" s="96"/>
      <c r="F104" s="96"/>
      <c r="G104" s="96"/>
      <c r="H104" s="70">
        <f>SUM(H37:H103)</f>
        <v>0</v>
      </c>
    </row>
    <row r="105" spans="1:8" ht="20.25" customHeight="1" thickBot="1" x14ac:dyDescent="0.3">
      <c r="A105" s="97" t="s">
        <v>313</v>
      </c>
      <c r="B105" s="97"/>
      <c r="C105" s="97"/>
      <c r="D105" s="97"/>
      <c r="E105" s="97"/>
      <c r="F105" s="97"/>
      <c r="G105" s="97"/>
      <c r="H105" s="97"/>
    </row>
    <row r="106" spans="1:8" ht="62.5" x14ac:dyDescent="0.25">
      <c r="A106" s="43">
        <v>1</v>
      </c>
      <c r="B106" s="48" t="s">
        <v>70</v>
      </c>
      <c r="C106" s="61" t="s">
        <v>71</v>
      </c>
      <c r="D106" s="46" t="s">
        <v>191</v>
      </c>
      <c r="E106" s="47">
        <v>439.375</v>
      </c>
      <c r="F106" s="48" t="s">
        <v>214</v>
      </c>
      <c r="G106" s="68"/>
      <c r="H106" s="129">
        <f>G106*E106</f>
        <v>0</v>
      </c>
    </row>
    <row r="107" spans="1:8" ht="87.5" x14ac:dyDescent="0.25">
      <c r="A107" s="49">
        <v>2</v>
      </c>
      <c r="B107" s="54" t="s">
        <v>13</v>
      </c>
      <c r="C107" s="55" t="s">
        <v>14</v>
      </c>
      <c r="D107" s="52" t="s">
        <v>191</v>
      </c>
      <c r="E107" s="53">
        <v>35.793749999999996</v>
      </c>
      <c r="F107" s="54" t="s">
        <v>213</v>
      </c>
      <c r="G107" s="69"/>
      <c r="H107" s="65">
        <f t="shared" ref="H107:H138" si="5">(ROUND(SUM(G107*E107),0))</f>
        <v>0</v>
      </c>
    </row>
    <row r="108" spans="1:8" ht="25" x14ac:dyDescent="0.25">
      <c r="A108" s="94">
        <v>3</v>
      </c>
      <c r="B108" s="99" t="s">
        <v>15</v>
      </c>
      <c r="C108" s="101" t="s">
        <v>37</v>
      </c>
      <c r="D108" s="52" t="s">
        <v>191</v>
      </c>
      <c r="E108" s="53">
        <v>9.3375000000000004</v>
      </c>
      <c r="F108" s="54" t="s">
        <v>213</v>
      </c>
      <c r="G108" s="64"/>
      <c r="H108" s="65">
        <f t="shared" si="5"/>
        <v>0</v>
      </c>
    </row>
    <row r="109" spans="1:8" ht="14" x14ac:dyDescent="0.25">
      <c r="A109" s="94"/>
      <c r="B109" s="99"/>
      <c r="C109" s="101"/>
      <c r="D109" s="52" t="s">
        <v>185</v>
      </c>
      <c r="E109" s="53">
        <v>59.400000000000006</v>
      </c>
      <c r="F109" s="54" t="s">
        <v>213</v>
      </c>
      <c r="G109" s="64"/>
      <c r="H109" s="65">
        <f>(ROUND(SUM(G109*E109),0))</f>
        <v>0</v>
      </c>
    </row>
    <row r="110" spans="1:8" ht="22.5" customHeight="1" x14ac:dyDescent="0.25">
      <c r="A110" s="94">
        <v>4</v>
      </c>
      <c r="B110" s="99" t="s">
        <v>17</v>
      </c>
      <c r="C110" s="101" t="s">
        <v>16</v>
      </c>
      <c r="D110" s="52" t="s">
        <v>163</v>
      </c>
      <c r="E110" s="53">
        <v>62.25</v>
      </c>
      <c r="F110" s="54" t="s">
        <v>214</v>
      </c>
      <c r="G110" s="69"/>
      <c r="H110" s="65">
        <f t="shared" si="5"/>
        <v>0</v>
      </c>
    </row>
    <row r="111" spans="1:8" ht="19.5" customHeight="1" x14ac:dyDescent="0.25">
      <c r="A111" s="94"/>
      <c r="B111" s="99"/>
      <c r="C111" s="101"/>
      <c r="D111" s="52" t="s">
        <v>185</v>
      </c>
      <c r="E111" s="53">
        <v>396</v>
      </c>
      <c r="F111" s="54" t="s">
        <v>214</v>
      </c>
      <c r="G111" s="69"/>
      <c r="H111" s="65">
        <f>(ROUND(SUM(G111*E111),0))</f>
        <v>0</v>
      </c>
    </row>
    <row r="112" spans="1:8" ht="20.25" customHeight="1" x14ac:dyDescent="0.25">
      <c r="A112" s="94">
        <v>5</v>
      </c>
      <c r="B112" s="99" t="s">
        <v>19</v>
      </c>
      <c r="C112" s="101" t="s">
        <v>18</v>
      </c>
      <c r="D112" s="52" t="s">
        <v>163</v>
      </c>
      <c r="E112" s="53">
        <v>62.25</v>
      </c>
      <c r="F112" s="54" t="s">
        <v>214</v>
      </c>
      <c r="G112" s="64"/>
      <c r="H112" s="65">
        <f t="shared" si="5"/>
        <v>0</v>
      </c>
    </row>
    <row r="113" spans="1:8" ht="20.25" customHeight="1" x14ac:dyDescent="0.25">
      <c r="A113" s="94"/>
      <c r="B113" s="99"/>
      <c r="C113" s="101"/>
      <c r="D113" s="52" t="s">
        <v>192</v>
      </c>
      <c r="E113" s="53">
        <v>5.61</v>
      </c>
      <c r="F113" s="54" t="s">
        <v>214</v>
      </c>
      <c r="G113" s="64"/>
      <c r="H113" s="65">
        <f>(ROUND(SUM(G113*E113),0))</f>
        <v>0</v>
      </c>
    </row>
    <row r="114" spans="1:8" ht="112.5" x14ac:dyDescent="0.25">
      <c r="A114" s="49">
        <v>6</v>
      </c>
      <c r="B114" s="54" t="s">
        <v>20</v>
      </c>
      <c r="C114" s="55" t="s">
        <v>170</v>
      </c>
      <c r="D114" s="52" t="s">
        <v>163</v>
      </c>
      <c r="E114" s="53">
        <v>4.6687500000000002</v>
      </c>
      <c r="F114" s="54" t="s">
        <v>213</v>
      </c>
      <c r="G114" s="69"/>
      <c r="H114" s="65">
        <f t="shared" si="5"/>
        <v>0</v>
      </c>
    </row>
    <row r="115" spans="1:8" ht="50" x14ac:dyDescent="0.25">
      <c r="A115" s="49">
        <v>7</v>
      </c>
      <c r="B115" s="54" t="s">
        <v>175</v>
      </c>
      <c r="C115" s="55" t="s">
        <v>174</v>
      </c>
      <c r="D115" s="52" t="s">
        <v>163</v>
      </c>
      <c r="E115" s="53">
        <v>9.3375000000000004</v>
      </c>
      <c r="F115" s="54" t="s">
        <v>213</v>
      </c>
      <c r="G115" s="69"/>
      <c r="H115" s="65">
        <f t="shared" si="5"/>
        <v>0</v>
      </c>
    </row>
    <row r="116" spans="1:8" ht="55.5" customHeight="1" x14ac:dyDescent="0.25">
      <c r="A116" s="94">
        <v>8</v>
      </c>
      <c r="B116" s="99" t="s">
        <v>171</v>
      </c>
      <c r="C116" s="103" t="s">
        <v>172</v>
      </c>
      <c r="D116" s="52" t="s">
        <v>173</v>
      </c>
      <c r="E116" s="53">
        <v>33.75</v>
      </c>
      <c r="F116" s="54" t="s">
        <v>213</v>
      </c>
      <c r="G116" s="69"/>
      <c r="H116" s="65">
        <f t="shared" si="5"/>
        <v>0</v>
      </c>
    </row>
    <row r="117" spans="1:8" ht="60" customHeight="1" x14ac:dyDescent="0.25">
      <c r="A117" s="94"/>
      <c r="B117" s="99"/>
      <c r="C117" s="103"/>
      <c r="D117" s="52" t="s">
        <v>192</v>
      </c>
      <c r="E117" s="53">
        <v>0.42075000000000007</v>
      </c>
      <c r="F117" s="54" t="s">
        <v>213</v>
      </c>
      <c r="G117" s="69"/>
      <c r="H117" s="65">
        <f>(ROUND(SUM(G117*E117),0))</f>
        <v>0</v>
      </c>
    </row>
    <row r="118" spans="1:8" ht="27" customHeight="1" x14ac:dyDescent="0.25">
      <c r="A118" s="94">
        <v>9</v>
      </c>
      <c r="B118" s="99" t="s">
        <v>21</v>
      </c>
      <c r="C118" s="101" t="s">
        <v>176</v>
      </c>
      <c r="D118" s="52" t="s">
        <v>164</v>
      </c>
      <c r="E118" s="53">
        <v>73.662499999999994</v>
      </c>
      <c r="F118" s="54" t="s">
        <v>213</v>
      </c>
      <c r="G118" s="64"/>
      <c r="H118" s="65">
        <f t="shared" si="5"/>
        <v>0</v>
      </c>
    </row>
    <row r="119" spans="1:8" ht="14" x14ac:dyDescent="0.25">
      <c r="A119" s="94"/>
      <c r="B119" s="99"/>
      <c r="C119" s="101"/>
      <c r="D119" s="52" t="s">
        <v>168</v>
      </c>
      <c r="E119" s="53">
        <v>0.4353749999999999</v>
      </c>
      <c r="F119" s="54" t="s">
        <v>213</v>
      </c>
      <c r="G119" s="64"/>
      <c r="H119" s="65">
        <f>(ROUND(SUM(G119*E119),0))</f>
        <v>0</v>
      </c>
    </row>
    <row r="120" spans="1:8" ht="18.75" customHeight="1" x14ac:dyDescent="0.25">
      <c r="A120" s="94"/>
      <c r="B120" s="99"/>
      <c r="C120" s="101"/>
      <c r="D120" s="52" t="s">
        <v>169</v>
      </c>
      <c r="E120" s="53">
        <v>2.2275</v>
      </c>
      <c r="F120" s="54" t="s">
        <v>213</v>
      </c>
      <c r="G120" s="64"/>
      <c r="H120" s="65">
        <f>(ROUND(SUM(G120*E120),0))</f>
        <v>0</v>
      </c>
    </row>
    <row r="121" spans="1:8" ht="22.5" customHeight="1" x14ac:dyDescent="0.25">
      <c r="A121" s="94"/>
      <c r="B121" s="99"/>
      <c r="C121" s="101"/>
      <c r="D121" s="52" t="s">
        <v>193</v>
      </c>
      <c r="E121" s="53">
        <v>2.9324999999999997</v>
      </c>
      <c r="F121" s="54" t="s">
        <v>213</v>
      </c>
      <c r="G121" s="64"/>
      <c r="H121" s="65">
        <f>(ROUND(SUM(G121*E121),0))</f>
        <v>0</v>
      </c>
    </row>
    <row r="122" spans="1:8" ht="45.75" customHeight="1" x14ac:dyDescent="0.25">
      <c r="A122" s="94">
        <v>10</v>
      </c>
      <c r="B122" s="110" t="s">
        <v>101</v>
      </c>
      <c r="C122" s="103" t="s">
        <v>102</v>
      </c>
      <c r="D122" s="52" t="s">
        <v>325</v>
      </c>
      <c r="E122" s="53">
        <v>1049.1200000000001</v>
      </c>
      <c r="F122" s="54" t="s">
        <v>9</v>
      </c>
      <c r="G122" s="64"/>
      <c r="H122" s="65">
        <f t="shared" ref="H122:H126" si="6">(ROUND(SUM(G122*E122),0))</f>
        <v>0</v>
      </c>
    </row>
    <row r="123" spans="1:8" ht="53.25" customHeight="1" x14ac:dyDescent="0.25">
      <c r="A123" s="94"/>
      <c r="B123" s="110"/>
      <c r="C123" s="103"/>
      <c r="D123" s="52" t="s">
        <v>326</v>
      </c>
      <c r="E123" s="53">
        <v>240.43599999999998</v>
      </c>
      <c r="F123" s="54" t="s">
        <v>9</v>
      </c>
      <c r="G123" s="64"/>
      <c r="H123" s="65">
        <f t="shared" si="6"/>
        <v>0</v>
      </c>
    </row>
    <row r="124" spans="1:8" ht="51.75" customHeight="1" x14ac:dyDescent="0.25">
      <c r="A124" s="94"/>
      <c r="B124" s="110"/>
      <c r="C124" s="103"/>
      <c r="D124" s="52" t="s">
        <v>168</v>
      </c>
      <c r="E124" s="53">
        <v>119.03999999999999</v>
      </c>
      <c r="F124" s="54" t="s">
        <v>9</v>
      </c>
      <c r="G124" s="64"/>
      <c r="H124" s="65">
        <f t="shared" si="6"/>
        <v>0</v>
      </c>
    </row>
    <row r="125" spans="1:8" ht="39.75" customHeight="1" x14ac:dyDescent="0.25">
      <c r="A125" s="94"/>
      <c r="B125" s="110"/>
      <c r="C125" s="103"/>
      <c r="D125" s="52" t="s">
        <v>169</v>
      </c>
      <c r="E125" s="53">
        <v>122.76</v>
      </c>
      <c r="F125" s="54" t="s">
        <v>9</v>
      </c>
      <c r="G125" s="64"/>
      <c r="H125" s="65">
        <f t="shared" si="6"/>
        <v>0</v>
      </c>
    </row>
    <row r="126" spans="1:8" ht="48.75" customHeight="1" x14ac:dyDescent="0.25">
      <c r="A126" s="94"/>
      <c r="B126" s="110"/>
      <c r="C126" s="103"/>
      <c r="D126" s="52" t="s">
        <v>299</v>
      </c>
      <c r="E126" s="53">
        <v>52.08</v>
      </c>
      <c r="F126" s="54" t="s">
        <v>9</v>
      </c>
      <c r="G126" s="64"/>
      <c r="H126" s="65">
        <f t="shared" si="6"/>
        <v>0</v>
      </c>
    </row>
    <row r="127" spans="1:8" ht="91.5" customHeight="1" x14ac:dyDescent="0.25">
      <c r="A127" s="94">
        <v>11</v>
      </c>
      <c r="B127" s="99" t="s">
        <v>165</v>
      </c>
      <c r="C127" s="101" t="s">
        <v>166</v>
      </c>
      <c r="D127" s="52" t="s">
        <v>167</v>
      </c>
      <c r="E127" s="53">
        <v>12.45</v>
      </c>
      <c r="F127" s="54" t="s">
        <v>213</v>
      </c>
      <c r="G127" s="64"/>
      <c r="H127" s="65">
        <f t="shared" si="5"/>
        <v>0</v>
      </c>
    </row>
    <row r="128" spans="1:8" ht="66" customHeight="1" x14ac:dyDescent="0.25">
      <c r="A128" s="94"/>
      <c r="B128" s="99"/>
      <c r="C128" s="101"/>
      <c r="D128" s="52" t="s">
        <v>169</v>
      </c>
      <c r="E128" s="53">
        <v>2.2275</v>
      </c>
      <c r="F128" s="54" t="s">
        <v>213</v>
      </c>
      <c r="G128" s="64"/>
      <c r="H128" s="65">
        <f t="shared" si="5"/>
        <v>0</v>
      </c>
    </row>
    <row r="129" spans="1:8" ht="75.75" customHeight="1" x14ac:dyDescent="0.25">
      <c r="A129" s="94"/>
      <c r="B129" s="99"/>
      <c r="C129" s="101"/>
      <c r="D129" s="52" t="s">
        <v>168</v>
      </c>
      <c r="E129" s="53">
        <v>1.0400624999999999</v>
      </c>
      <c r="F129" s="54" t="s">
        <v>213</v>
      </c>
      <c r="G129" s="64"/>
      <c r="H129" s="65">
        <f t="shared" si="5"/>
        <v>0</v>
      </c>
    </row>
    <row r="130" spans="1:8" ht="86.25" customHeight="1" x14ac:dyDescent="0.25">
      <c r="A130" s="94"/>
      <c r="B130" s="99"/>
      <c r="C130" s="101"/>
      <c r="D130" s="52" t="s">
        <v>195</v>
      </c>
      <c r="E130" s="53">
        <v>0.56100000000000005</v>
      </c>
      <c r="F130" s="54" t="s">
        <v>213</v>
      </c>
      <c r="G130" s="64"/>
      <c r="H130" s="65">
        <f t="shared" si="5"/>
        <v>0</v>
      </c>
    </row>
    <row r="131" spans="1:8" ht="14" x14ac:dyDescent="0.25">
      <c r="A131" s="94">
        <v>12</v>
      </c>
      <c r="B131" s="99" t="s">
        <v>117</v>
      </c>
      <c r="C131" s="101" t="s">
        <v>116</v>
      </c>
      <c r="D131" s="52" t="s">
        <v>185</v>
      </c>
      <c r="E131" s="53">
        <v>406.80000000000007</v>
      </c>
      <c r="F131" s="54" t="s">
        <v>214</v>
      </c>
      <c r="G131" s="64"/>
      <c r="H131" s="65">
        <f t="shared" si="5"/>
        <v>0</v>
      </c>
    </row>
    <row r="132" spans="1:8" ht="14" x14ac:dyDescent="0.25">
      <c r="A132" s="94"/>
      <c r="B132" s="99"/>
      <c r="C132" s="101"/>
      <c r="D132" s="52" t="s">
        <v>186</v>
      </c>
      <c r="E132" s="53">
        <v>360.05999999999995</v>
      </c>
      <c r="F132" s="54" t="s">
        <v>214</v>
      </c>
      <c r="G132" s="64"/>
      <c r="H132" s="65">
        <f t="shared" si="5"/>
        <v>0</v>
      </c>
    </row>
    <row r="133" spans="1:8" ht="25" x14ac:dyDescent="0.25">
      <c r="A133" s="94"/>
      <c r="B133" s="99"/>
      <c r="C133" s="101"/>
      <c r="D133" s="52" t="s">
        <v>187</v>
      </c>
      <c r="E133" s="53">
        <v>138.60000000000002</v>
      </c>
      <c r="F133" s="54" t="s">
        <v>214</v>
      </c>
      <c r="G133" s="64"/>
      <c r="H133" s="65">
        <f t="shared" si="5"/>
        <v>0</v>
      </c>
    </row>
    <row r="134" spans="1:8" ht="14" x14ac:dyDescent="0.25">
      <c r="A134" s="94"/>
      <c r="B134" s="99"/>
      <c r="C134" s="101"/>
      <c r="D134" s="52" t="s">
        <v>188</v>
      </c>
      <c r="E134" s="53">
        <v>22.08</v>
      </c>
      <c r="F134" s="54" t="s">
        <v>214</v>
      </c>
      <c r="G134" s="64"/>
      <c r="H134" s="65">
        <f t="shared" si="5"/>
        <v>0</v>
      </c>
    </row>
    <row r="135" spans="1:8" ht="14" x14ac:dyDescent="0.25">
      <c r="A135" s="94"/>
      <c r="B135" s="99"/>
      <c r="C135" s="101"/>
      <c r="D135" s="52" t="s">
        <v>189</v>
      </c>
      <c r="E135" s="53">
        <v>41.5</v>
      </c>
      <c r="F135" s="54" t="s">
        <v>214</v>
      </c>
      <c r="G135" s="64"/>
      <c r="H135" s="65">
        <f t="shared" si="5"/>
        <v>0</v>
      </c>
    </row>
    <row r="136" spans="1:8" ht="14" x14ac:dyDescent="0.25">
      <c r="A136" s="94"/>
      <c r="B136" s="99"/>
      <c r="C136" s="101"/>
      <c r="D136" s="52" t="s">
        <v>190</v>
      </c>
      <c r="E136" s="53">
        <v>97.374999999999986</v>
      </c>
      <c r="F136" s="54" t="s">
        <v>214</v>
      </c>
      <c r="G136" s="64"/>
      <c r="H136" s="65">
        <f t="shared" si="5"/>
        <v>0</v>
      </c>
    </row>
    <row r="137" spans="1:8" ht="14" x14ac:dyDescent="0.25">
      <c r="A137" s="94"/>
      <c r="B137" s="99"/>
      <c r="C137" s="101"/>
      <c r="D137" s="52" t="s">
        <v>193</v>
      </c>
      <c r="E137" s="53">
        <v>11.729999999999999</v>
      </c>
      <c r="F137" s="54" t="s">
        <v>214</v>
      </c>
      <c r="G137" s="64"/>
      <c r="H137" s="65">
        <f t="shared" si="5"/>
        <v>0</v>
      </c>
    </row>
    <row r="138" spans="1:8" ht="14" x14ac:dyDescent="0.25">
      <c r="A138" s="94"/>
      <c r="B138" s="99"/>
      <c r="C138" s="101"/>
      <c r="D138" s="52" t="s">
        <v>192</v>
      </c>
      <c r="E138" s="53">
        <v>2.16</v>
      </c>
      <c r="F138" s="54" t="s">
        <v>214</v>
      </c>
      <c r="G138" s="64"/>
      <c r="H138" s="65">
        <f t="shared" si="5"/>
        <v>0</v>
      </c>
    </row>
    <row r="139" spans="1:8" ht="50" x14ac:dyDescent="0.25">
      <c r="A139" s="49">
        <v>13</v>
      </c>
      <c r="B139" s="54" t="s">
        <v>38</v>
      </c>
      <c r="C139" s="55" t="s">
        <v>39</v>
      </c>
      <c r="D139" s="52" t="s">
        <v>177</v>
      </c>
      <c r="E139" s="53">
        <v>178.20000000000002</v>
      </c>
      <c r="F139" s="54" t="s">
        <v>213</v>
      </c>
      <c r="G139" s="64"/>
      <c r="H139" s="65">
        <f t="shared" ref="H139:H145" si="7">(ROUND(SUM(G139*E139),0))</f>
        <v>0</v>
      </c>
    </row>
    <row r="140" spans="1:8" ht="62.5" x14ac:dyDescent="0.25">
      <c r="A140" s="49">
        <v>14</v>
      </c>
      <c r="B140" s="54" t="s">
        <v>178</v>
      </c>
      <c r="C140" s="55" t="s">
        <v>179</v>
      </c>
      <c r="D140" s="52" t="s">
        <v>177</v>
      </c>
      <c r="E140" s="53">
        <v>59.4</v>
      </c>
      <c r="F140" s="54" t="s">
        <v>213</v>
      </c>
      <c r="G140" s="64"/>
      <c r="H140" s="65">
        <f t="shared" si="7"/>
        <v>0</v>
      </c>
    </row>
    <row r="141" spans="1:8" ht="25" x14ac:dyDescent="0.25">
      <c r="A141" s="49">
        <v>15</v>
      </c>
      <c r="B141" s="54"/>
      <c r="C141" s="55" t="s">
        <v>180</v>
      </c>
      <c r="D141" s="52" t="s">
        <v>177</v>
      </c>
      <c r="E141" s="53">
        <v>39.6</v>
      </c>
      <c r="F141" s="54" t="s">
        <v>213</v>
      </c>
      <c r="G141" s="64"/>
      <c r="H141" s="65">
        <f t="shared" si="7"/>
        <v>0</v>
      </c>
    </row>
    <row r="142" spans="1:8" ht="62.5" x14ac:dyDescent="0.25">
      <c r="A142" s="49">
        <v>16</v>
      </c>
      <c r="B142" s="54" t="s">
        <v>150</v>
      </c>
      <c r="C142" s="55" t="s">
        <v>151</v>
      </c>
      <c r="D142" s="52" t="s">
        <v>181</v>
      </c>
      <c r="E142" s="53">
        <v>158.4</v>
      </c>
      <c r="F142" s="54" t="s">
        <v>2</v>
      </c>
      <c r="G142" s="64"/>
      <c r="H142" s="65">
        <f t="shared" si="7"/>
        <v>0</v>
      </c>
    </row>
    <row r="143" spans="1:8" ht="37.5" x14ac:dyDescent="0.25">
      <c r="A143" s="49">
        <v>17</v>
      </c>
      <c r="B143" s="54"/>
      <c r="C143" s="51" t="s">
        <v>317</v>
      </c>
      <c r="D143" s="52" t="s">
        <v>182</v>
      </c>
      <c r="E143" s="53">
        <v>172.79999999999998</v>
      </c>
      <c r="F143" s="54" t="s">
        <v>2</v>
      </c>
      <c r="G143" s="64"/>
      <c r="H143" s="65">
        <f t="shared" si="7"/>
        <v>0</v>
      </c>
    </row>
    <row r="144" spans="1:8" ht="62.5" x14ac:dyDescent="0.25">
      <c r="A144" s="49">
        <v>18</v>
      </c>
      <c r="B144" s="54" t="s">
        <v>150</v>
      </c>
      <c r="C144" s="55" t="s">
        <v>151</v>
      </c>
      <c r="D144" s="52" t="s">
        <v>183</v>
      </c>
      <c r="E144" s="53">
        <v>6.8999999999999995</v>
      </c>
      <c r="F144" s="54" t="s">
        <v>2</v>
      </c>
      <c r="G144" s="64"/>
      <c r="H144" s="65">
        <f t="shared" si="7"/>
        <v>0</v>
      </c>
    </row>
    <row r="145" spans="1:8" ht="38" thickBot="1" x14ac:dyDescent="0.3">
      <c r="A145" s="56">
        <v>18</v>
      </c>
      <c r="B145" s="60"/>
      <c r="C145" s="58" t="s">
        <v>318</v>
      </c>
      <c r="D145" s="58" t="s">
        <v>184</v>
      </c>
      <c r="E145" s="59">
        <v>72</v>
      </c>
      <c r="F145" s="60" t="s">
        <v>2</v>
      </c>
      <c r="G145" s="71"/>
      <c r="H145" s="67">
        <f t="shared" si="7"/>
        <v>0</v>
      </c>
    </row>
    <row r="146" spans="1:8" ht="20.25" customHeight="1" thickBot="1" x14ac:dyDescent="0.3">
      <c r="A146" s="108" t="s">
        <v>316</v>
      </c>
      <c r="B146" s="109"/>
      <c r="C146" s="109"/>
      <c r="D146" s="109"/>
      <c r="E146" s="109"/>
      <c r="F146" s="109"/>
      <c r="G146" s="109"/>
      <c r="H146" s="38">
        <f>SUM(H106:H145)</f>
        <v>0</v>
      </c>
    </row>
    <row r="147" spans="1:8" ht="21.75" customHeight="1" thickBot="1" x14ac:dyDescent="0.3">
      <c r="A147" s="97" t="s">
        <v>314</v>
      </c>
      <c r="B147" s="97"/>
      <c r="C147" s="97"/>
      <c r="D147" s="97"/>
      <c r="E147" s="97"/>
      <c r="F147" s="97"/>
      <c r="G147" s="97"/>
      <c r="H147" s="97"/>
    </row>
    <row r="148" spans="1:8" ht="62.5" x14ac:dyDescent="0.25">
      <c r="A148" s="43">
        <v>1</v>
      </c>
      <c r="B148" s="48" t="s">
        <v>70</v>
      </c>
      <c r="C148" s="61" t="s">
        <v>71</v>
      </c>
      <c r="D148" s="46" t="s">
        <v>196</v>
      </c>
      <c r="E148" s="47">
        <v>58.737499999999997</v>
      </c>
      <c r="F148" s="48" t="s">
        <v>214</v>
      </c>
      <c r="G148" s="68"/>
      <c r="H148" s="129">
        <f>G148*E148</f>
        <v>0</v>
      </c>
    </row>
    <row r="149" spans="1:8" ht="87.5" x14ac:dyDescent="0.25">
      <c r="A149" s="49">
        <v>2</v>
      </c>
      <c r="B149" s="54" t="s">
        <v>13</v>
      </c>
      <c r="C149" s="55" t="s">
        <v>14</v>
      </c>
      <c r="D149" s="52" t="s">
        <v>196</v>
      </c>
      <c r="E149" s="53">
        <v>109.839125</v>
      </c>
      <c r="F149" s="54" t="s">
        <v>213</v>
      </c>
      <c r="G149" s="69"/>
      <c r="H149" s="65">
        <f t="shared" ref="H149:H163" si="8">(ROUND(SUM(G149*E149),0))</f>
        <v>0</v>
      </c>
    </row>
    <row r="150" spans="1:8" ht="18.75" customHeight="1" x14ac:dyDescent="0.25">
      <c r="A150" s="94">
        <v>3</v>
      </c>
      <c r="B150" s="99" t="s">
        <v>15</v>
      </c>
      <c r="C150" s="101" t="s">
        <v>37</v>
      </c>
      <c r="D150" s="52" t="s">
        <v>197</v>
      </c>
      <c r="E150" s="53">
        <v>4.4053125</v>
      </c>
      <c r="F150" s="54" t="s">
        <v>213</v>
      </c>
      <c r="G150" s="64"/>
      <c r="H150" s="65">
        <f t="shared" si="8"/>
        <v>0</v>
      </c>
    </row>
    <row r="151" spans="1:8" ht="28.5" customHeight="1" x14ac:dyDescent="0.25">
      <c r="A151" s="94"/>
      <c r="B151" s="99"/>
      <c r="C151" s="101"/>
      <c r="D151" s="52" t="s">
        <v>192</v>
      </c>
      <c r="E151" s="53">
        <v>7.0125000000000007E-2</v>
      </c>
      <c r="F151" s="54" t="s">
        <v>213</v>
      </c>
      <c r="G151" s="64"/>
      <c r="H151" s="65">
        <f t="shared" si="8"/>
        <v>0</v>
      </c>
    </row>
    <row r="152" spans="1:8" ht="18.75" customHeight="1" x14ac:dyDescent="0.25">
      <c r="A152" s="94">
        <v>4</v>
      </c>
      <c r="B152" s="99" t="s">
        <v>17</v>
      </c>
      <c r="C152" s="101" t="s">
        <v>16</v>
      </c>
      <c r="D152" s="52" t="s">
        <v>197</v>
      </c>
      <c r="E152" s="53">
        <v>58.737499999999997</v>
      </c>
      <c r="F152" s="54" t="s">
        <v>214</v>
      </c>
      <c r="G152" s="69"/>
      <c r="H152" s="65">
        <f t="shared" si="8"/>
        <v>0</v>
      </c>
    </row>
    <row r="153" spans="1:8" ht="22.5" customHeight="1" x14ac:dyDescent="0.25">
      <c r="A153" s="94"/>
      <c r="B153" s="99"/>
      <c r="C153" s="101"/>
      <c r="D153" s="52" t="s">
        <v>192</v>
      </c>
      <c r="E153" s="53">
        <v>0.93500000000000005</v>
      </c>
      <c r="F153" s="54" t="s">
        <v>214</v>
      </c>
      <c r="G153" s="69"/>
      <c r="H153" s="65">
        <f t="shared" si="8"/>
        <v>0</v>
      </c>
    </row>
    <row r="154" spans="1:8" ht="14" x14ac:dyDescent="0.25">
      <c r="A154" s="94">
        <v>5</v>
      </c>
      <c r="B154" s="99" t="s">
        <v>19</v>
      </c>
      <c r="C154" s="101" t="s">
        <v>18</v>
      </c>
      <c r="D154" s="52" t="s">
        <v>197</v>
      </c>
      <c r="E154" s="53">
        <v>58.737499999999997</v>
      </c>
      <c r="F154" s="54" t="s">
        <v>214</v>
      </c>
      <c r="G154" s="64"/>
      <c r="H154" s="65">
        <f t="shared" si="8"/>
        <v>0</v>
      </c>
    </row>
    <row r="155" spans="1:8" ht="27" customHeight="1" x14ac:dyDescent="0.25">
      <c r="A155" s="94"/>
      <c r="B155" s="99"/>
      <c r="C155" s="101"/>
      <c r="D155" s="52" t="s">
        <v>192</v>
      </c>
      <c r="E155" s="53">
        <v>0.93500000000000005</v>
      </c>
      <c r="F155" s="54" t="s">
        <v>214</v>
      </c>
      <c r="G155" s="64"/>
      <c r="H155" s="65">
        <f t="shared" si="8"/>
        <v>0</v>
      </c>
    </row>
    <row r="156" spans="1:8" ht="59.25" customHeight="1" x14ac:dyDescent="0.25">
      <c r="A156" s="94">
        <v>6</v>
      </c>
      <c r="B156" s="99" t="s">
        <v>171</v>
      </c>
      <c r="C156" s="103" t="s">
        <v>172</v>
      </c>
      <c r="D156" s="52" t="s">
        <v>197</v>
      </c>
      <c r="E156" s="53">
        <v>4.4053125</v>
      </c>
      <c r="F156" s="54" t="s">
        <v>213</v>
      </c>
      <c r="G156" s="69"/>
      <c r="H156" s="65">
        <f t="shared" si="8"/>
        <v>0</v>
      </c>
    </row>
    <row r="157" spans="1:8" ht="56.25" customHeight="1" x14ac:dyDescent="0.25">
      <c r="A157" s="94"/>
      <c r="B157" s="99"/>
      <c r="C157" s="103"/>
      <c r="D157" s="52" t="s">
        <v>192</v>
      </c>
      <c r="E157" s="53">
        <v>7.0125000000000007E-2</v>
      </c>
      <c r="F157" s="54" t="s">
        <v>213</v>
      </c>
      <c r="G157" s="69"/>
      <c r="H157" s="65">
        <f t="shared" si="8"/>
        <v>0</v>
      </c>
    </row>
    <row r="158" spans="1:8" ht="14" x14ac:dyDescent="0.25">
      <c r="A158" s="94">
        <v>7</v>
      </c>
      <c r="B158" s="99" t="s">
        <v>21</v>
      </c>
      <c r="C158" s="101" t="s">
        <v>176</v>
      </c>
      <c r="D158" s="52" t="s">
        <v>196</v>
      </c>
      <c r="E158" s="53">
        <v>15.159374999999999</v>
      </c>
      <c r="F158" s="54" t="s">
        <v>213</v>
      </c>
      <c r="G158" s="64"/>
      <c r="H158" s="65">
        <f t="shared" si="8"/>
        <v>0</v>
      </c>
    </row>
    <row r="159" spans="1:8" ht="32.25" customHeight="1" x14ac:dyDescent="0.25">
      <c r="A159" s="94"/>
      <c r="B159" s="99"/>
      <c r="C159" s="101"/>
      <c r="D159" s="52" t="s">
        <v>196</v>
      </c>
      <c r="E159" s="53">
        <v>5.9718749999999998</v>
      </c>
      <c r="F159" s="54" t="s">
        <v>213</v>
      </c>
      <c r="G159" s="64"/>
      <c r="H159" s="65">
        <f>(ROUND(SUM(G159*E159),0))</f>
        <v>0</v>
      </c>
    </row>
    <row r="160" spans="1:8" ht="32.25" customHeight="1" x14ac:dyDescent="0.25">
      <c r="A160" s="94"/>
      <c r="B160" s="99"/>
      <c r="C160" s="101"/>
      <c r="D160" s="52" t="s">
        <v>194</v>
      </c>
      <c r="E160" s="53">
        <v>0.34499999999999997</v>
      </c>
      <c r="F160" s="54" t="s">
        <v>213</v>
      </c>
      <c r="G160" s="64"/>
      <c r="H160" s="65">
        <f t="shared" si="8"/>
        <v>0</v>
      </c>
    </row>
    <row r="161" spans="1:8" ht="125.15" customHeight="1" x14ac:dyDescent="0.25">
      <c r="A161" s="94">
        <v>8</v>
      </c>
      <c r="B161" s="99" t="s">
        <v>101</v>
      </c>
      <c r="C161" s="101" t="s">
        <v>102</v>
      </c>
      <c r="D161" s="52" t="s">
        <v>204</v>
      </c>
      <c r="E161" s="53">
        <v>758.76827608500014</v>
      </c>
      <c r="F161" s="54" t="s">
        <v>9</v>
      </c>
      <c r="G161" s="64"/>
      <c r="H161" s="65">
        <f t="shared" si="8"/>
        <v>0</v>
      </c>
    </row>
    <row r="162" spans="1:8" ht="125.15" customHeight="1" x14ac:dyDescent="0.25">
      <c r="A162" s="94"/>
      <c r="B162" s="99"/>
      <c r="C162" s="101"/>
      <c r="D162" s="52" t="s">
        <v>299</v>
      </c>
      <c r="E162" s="53">
        <v>8.68</v>
      </c>
      <c r="F162" s="54" t="s">
        <v>9</v>
      </c>
      <c r="G162" s="64"/>
      <c r="H162" s="65">
        <f t="shared" si="8"/>
        <v>0</v>
      </c>
    </row>
    <row r="163" spans="1:8" ht="24" customHeight="1" x14ac:dyDescent="0.25">
      <c r="A163" s="94">
        <v>9</v>
      </c>
      <c r="B163" s="99" t="s">
        <v>165</v>
      </c>
      <c r="C163" s="101" t="s">
        <v>198</v>
      </c>
      <c r="D163" s="52" t="s">
        <v>204</v>
      </c>
      <c r="E163" s="53">
        <v>8.4984374999999996</v>
      </c>
      <c r="F163" s="54" t="s">
        <v>213</v>
      </c>
      <c r="G163" s="64"/>
      <c r="H163" s="65">
        <f t="shared" si="8"/>
        <v>0</v>
      </c>
    </row>
    <row r="164" spans="1:8" ht="35.25" customHeight="1" x14ac:dyDescent="0.25">
      <c r="A164" s="94"/>
      <c r="B164" s="99"/>
      <c r="C164" s="101"/>
      <c r="D164" s="52" t="s">
        <v>203</v>
      </c>
      <c r="E164" s="53">
        <v>0.54</v>
      </c>
      <c r="F164" s="54" t="s">
        <v>213</v>
      </c>
      <c r="G164" s="64"/>
      <c r="H164" s="65">
        <f>(ROUND(SUM(G164*E164),0))</f>
        <v>0</v>
      </c>
    </row>
    <row r="165" spans="1:8" ht="36.75" customHeight="1" x14ac:dyDescent="0.25">
      <c r="A165" s="94"/>
      <c r="B165" s="99"/>
      <c r="C165" s="101"/>
      <c r="D165" s="52" t="s">
        <v>299</v>
      </c>
      <c r="E165" s="53">
        <v>7.0125000000000007E-2</v>
      </c>
      <c r="F165" s="54" t="s">
        <v>213</v>
      </c>
      <c r="G165" s="64"/>
      <c r="H165" s="65">
        <f>(ROUND(SUM(G165*E165),0))</f>
        <v>0</v>
      </c>
    </row>
    <row r="166" spans="1:8" ht="14" x14ac:dyDescent="0.25">
      <c r="A166" s="94">
        <v>10</v>
      </c>
      <c r="B166" s="99" t="s">
        <v>117</v>
      </c>
      <c r="C166" s="101" t="s">
        <v>116</v>
      </c>
      <c r="D166" s="52" t="s">
        <v>197</v>
      </c>
      <c r="E166" s="53">
        <v>43.2</v>
      </c>
      <c r="F166" s="54" t="s">
        <v>214</v>
      </c>
      <c r="G166" s="64"/>
      <c r="H166" s="65">
        <f t="shared" ref="H166:H171" si="9">(ROUND(SUM(G166*E166),0))</f>
        <v>0</v>
      </c>
    </row>
    <row r="167" spans="1:8" ht="14" x14ac:dyDescent="0.25">
      <c r="A167" s="94"/>
      <c r="B167" s="99"/>
      <c r="C167" s="101"/>
      <c r="D167" s="52" t="s">
        <v>199</v>
      </c>
      <c r="E167" s="53">
        <v>131.6</v>
      </c>
      <c r="F167" s="54" t="s">
        <v>214</v>
      </c>
      <c r="G167" s="64"/>
      <c r="H167" s="65">
        <f t="shared" si="9"/>
        <v>0</v>
      </c>
    </row>
    <row r="168" spans="1:8" ht="14" x14ac:dyDescent="0.25">
      <c r="A168" s="94"/>
      <c r="B168" s="99"/>
      <c r="C168" s="101"/>
      <c r="D168" s="52" t="s">
        <v>200</v>
      </c>
      <c r="E168" s="53">
        <v>3.7124999999999999</v>
      </c>
      <c r="F168" s="54" t="s">
        <v>214</v>
      </c>
      <c r="G168" s="64"/>
      <c r="H168" s="65">
        <f t="shared" si="9"/>
        <v>0</v>
      </c>
    </row>
    <row r="169" spans="1:8" ht="14" x14ac:dyDescent="0.25">
      <c r="A169" s="94"/>
      <c r="B169" s="99"/>
      <c r="C169" s="101"/>
      <c r="D169" s="52" t="s">
        <v>201</v>
      </c>
      <c r="E169" s="53">
        <v>17.587500000000002</v>
      </c>
      <c r="F169" s="54" t="s">
        <v>214</v>
      </c>
      <c r="G169" s="64"/>
      <c r="H169" s="65">
        <f t="shared" si="9"/>
        <v>0</v>
      </c>
    </row>
    <row r="170" spans="1:8" ht="14" x14ac:dyDescent="0.25">
      <c r="A170" s="94"/>
      <c r="B170" s="99"/>
      <c r="C170" s="101"/>
      <c r="D170" s="52" t="s">
        <v>192</v>
      </c>
      <c r="E170" s="53">
        <v>0.36</v>
      </c>
      <c r="F170" s="54" t="s">
        <v>214</v>
      </c>
      <c r="G170" s="64"/>
      <c r="H170" s="65">
        <f t="shared" si="9"/>
        <v>0</v>
      </c>
    </row>
    <row r="171" spans="1:8" ht="14" x14ac:dyDescent="0.25">
      <c r="A171" s="94"/>
      <c r="B171" s="99"/>
      <c r="C171" s="101"/>
      <c r="D171" s="52" t="s">
        <v>193</v>
      </c>
      <c r="E171" s="53">
        <v>1.44</v>
      </c>
      <c r="F171" s="54" t="s">
        <v>214</v>
      </c>
      <c r="G171" s="64"/>
      <c r="H171" s="65">
        <f t="shared" si="9"/>
        <v>0</v>
      </c>
    </row>
    <row r="172" spans="1:8" ht="64.5" customHeight="1" x14ac:dyDescent="0.25">
      <c r="A172" s="49">
        <v>11</v>
      </c>
      <c r="B172" s="54" t="s">
        <v>38</v>
      </c>
      <c r="C172" s="55" t="s">
        <v>39</v>
      </c>
      <c r="D172" s="52" t="s">
        <v>202</v>
      </c>
      <c r="E172" s="53">
        <v>3.24</v>
      </c>
      <c r="F172" s="54" t="s">
        <v>213</v>
      </c>
      <c r="G172" s="64"/>
      <c r="H172" s="65">
        <f>(ROUND(SUM(G172*E172),0))</f>
        <v>0</v>
      </c>
    </row>
    <row r="173" spans="1:8" ht="66.75" customHeight="1" x14ac:dyDescent="0.25">
      <c r="A173" s="49">
        <v>12</v>
      </c>
      <c r="B173" s="54" t="s">
        <v>150</v>
      </c>
      <c r="C173" s="55" t="s">
        <v>151</v>
      </c>
      <c r="D173" s="52" t="s">
        <v>181</v>
      </c>
      <c r="E173" s="53">
        <v>17.759999999999998</v>
      </c>
      <c r="F173" s="54" t="s">
        <v>2</v>
      </c>
      <c r="G173" s="64"/>
      <c r="H173" s="65">
        <f>(ROUND(SUM(G173*E173),0))</f>
        <v>0</v>
      </c>
    </row>
    <row r="174" spans="1:8" ht="25.5" thickBot="1" x14ac:dyDescent="0.3">
      <c r="A174" s="56">
        <v>13</v>
      </c>
      <c r="B174" s="60"/>
      <c r="C174" s="77" t="s">
        <v>300</v>
      </c>
      <c r="D174" s="58" t="s">
        <v>204</v>
      </c>
      <c r="E174" s="59">
        <v>7</v>
      </c>
      <c r="F174" s="60" t="s">
        <v>96</v>
      </c>
      <c r="G174" s="71"/>
      <c r="H174" s="67">
        <f>(ROUND(SUM(G174*E174),0))</f>
        <v>0</v>
      </c>
    </row>
    <row r="175" spans="1:8" ht="18.75" customHeight="1" thickBot="1" x14ac:dyDescent="0.3">
      <c r="A175" s="95" t="s">
        <v>316</v>
      </c>
      <c r="B175" s="96"/>
      <c r="C175" s="96"/>
      <c r="D175" s="96"/>
      <c r="E175" s="96"/>
      <c r="F175" s="96"/>
      <c r="G175" s="96"/>
      <c r="H175" s="78">
        <f>SUM(H148:H174)</f>
        <v>0</v>
      </c>
    </row>
    <row r="176" spans="1:8" ht="19.5" customHeight="1" thickBot="1" x14ac:dyDescent="0.3">
      <c r="A176" s="97" t="s">
        <v>270</v>
      </c>
      <c r="B176" s="97"/>
      <c r="C176" s="97"/>
      <c r="D176" s="97"/>
      <c r="E176" s="97"/>
      <c r="F176" s="97"/>
      <c r="G176" s="97"/>
      <c r="H176" s="97"/>
    </row>
    <row r="177" spans="1:8" s="1" customFormat="1" ht="62.5" x14ac:dyDescent="0.3">
      <c r="A177" s="43">
        <v>1</v>
      </c>
      <c r="B177" s="48" t="s">
        <v>70</v>
      </c>
      <c r="C177" s="61" t="s">
        <v>71</v>
      </c>
      <c r="D177" s="46" t="s">
        <v>10</v>
      </c>
      <c r="E177" s="47">
        <v>81.637500000000003</v>
      </c>
      <c r="F177" s="48" t="s">
        <v>214</v>
      </c>
      <c r="G177" s="68"/>
      <c r="H177" s="131">
        <f>G177*E177</f>
        <v>0</v>
      </c>
    </row>
    <row r="178" spans="1:8" s="1" customFormat="1" ht="87.5" x14ac:dyDescent="0.3">
      <c r="A178" s="49">
        <v>2</v>
      </c>
      <c r="B178" s="54" t="s">
        <v>13</v>
      </c>
      <c r="C178" s="55" t="s">
        <v>14</v>
      </c>
      <c r="D178" s="52" t="s">
        <v>205</v>
      </c>
      <c r="E178" s="53">
        <v>85.719375000000014</v>
      </c>
      <c r="F178" s="54" t="s">
        <v>213</v>
      </c>
      <c r="G178" s="69"/>
      <c r="H178" s="80">
        <f t="shared" ref="H178:H188" si="10">(ROUND(SUM(G178*E178),0))</f>
        <v>0</v>
      </c>
    </row>
    <row r="179" spans="1:8" s="1" customFormat="1" ht="24" customHeight="1" x14ac:dyDescent="0.3">
      <c r="A179" s="94">
        <v>3</v>
      </c>
      <c r="B179" s="99" t="s">
        <v>15</v>
      </c>
      <c r="C179" s="101" t="s">
        <v>37</v>
      </c>
      <c r="D179" s="52" t="s">
        <v>206</v>
      </c>
      <c r="E179" s="53">
        <v>6.1228125000000002</v>
      </c>
      <c r="F179" s="54" t="s">
        <v>213</v>
      </c>
      <c r="G179" s="64"/>
      <c r="H179" s="80">
        <f t="shared" si="10"/>
        <v>0</v>
      </c>
    </row>
    <row r="180" spans="1:8" s="1" customFormat="1" ht="29.25" customHeight="1" x14ac:dyDescent="0.3">
      <c r="A180" s="94"/>
      <c r="B180" s="99"/>
      <c r="C180" s="101"/>
      <c r="D180" s="52" t="s">
        <v>192</v>
      </c>
      <c r="E180" s="53">
        <v>7.0125000000000007E-2</v>
      </c>
      <c r="F180" s="54" t="s">
        <v>213</v>
      </c>
      <c r="G180" s="64"/>
      <c r="H180" s="80">
        <f t="shared" si="10"/>
        <v>0</v>
      </c>
    </row>
    <row r="181" spans="1:8" s="1" customFormat="1" ht="22.5" customHeight="1" x14ac:dyDescent="0.3">
      <c r="A181" s="94">
        <v>4</v>
      </c>
      <c r="B181" s="99" t="s">
        <v>17</v>
      </c>
      <c r="C181" s="101" t="s">
        <v>16</v>
      </c>
      <c r="D181" s="52" t="s">
        <v>206</v>
      </c>
      <c r="E181" s="53">
        <v>81.637500000000003</v>
      </c>
      <c r="F181" s="81" t="s">
        <v>319</v>
      </c>
      <c r="G181" s="69"/>
      <c r="H181" s="80">
        <f t="shared" si="10"/>
        <v>0</v>
      </c>
    </row>
    <row r="182" spans="1:8" s="1" customFormat="1" ht="19.5" customHeight="1" x14ac:dyDescent="0.3">
      <c r="A182" s="94"/>
      <c r="B182" s="99"/>
      <c r="C182" s="101"/>
      <c r="D182" s="52" t="s">
        <v>192</v>
      </c>
      <c r="E182" s="53">
        <v>0.93500000000000005</v>
      </c>
      <c r="F182" s="81" t="s">
        <v>319</v>
      </c>
      <c r="G182" s="69"/>
      <c r="H182" s="80">
        <f t="shared" si="10"/>
        <v>0</v>
      </c>
    </row>
    <row r="183" spans="1:8" s="1" customFormat="1" ht="13" x14ac:dyDescent="0.3">
      <c r="A183" s="94">
        <v>5</v>
      </c>
      <c r="B183" s="99" t="s">
        <v>19</v>
      </c>
      <c r="C183" s="101" t="s">
        <v>18</v>
      </c>
      <c r="D183" s="52" t="s">
        <v>206</v>
      </c>
      <c r="E183" s="53">
        <v>81.637500000000003</v>
      </c>
      <c r="F183" s="81" t="s">
        <v>319</v>
      </c>
      <c r="G183" s="64"/>
      <c r="H183" s="80">
        <f t="shared" si="10"/>
        <v>0</v>
      </c>
    </row>
    <row r="184" spans="1:8" s="1" customFormat="1" ht="38.25" customHeight="1" x14ac:dyDescent="0.3">
      <c r="A184" s="94"/>
      <c r="B184" s="99"/>
      <c r="C184" s="101"/>
      <c r="D184" s="52" t="s">
        <v>192</v>
      </c>
      <c r="E184" s="53">
        <v>0.93500000000000005</v>
      </c>
      <c r="F184" s="81" t="s">
        <v>319</v>
      </c>
      <c r="G184" s="64"/>
      <c r="H184" s="80">
        <f t="shared" si="10"/>
        <v>0</v>
      </c>
    </row>
    <row r="185" spans="1:8" s="1" customFormat="1" ht="63.75" customHeight="1" x14ac:dyDescent="0.3">
      <c r="A185" s="94">
        <v>6</v>
      </c>
      <c r="B185" s="99" t="s">
        <v>171</v>
      </c>
      <c r="C185" s="103" t="s">
        <v>172</v>
      </c>
      <c r="D185" s="52" t="s">
        <v>206</v>
      </c>
      <c r="E185" s="53">
        <v>6.1228125000000002</v>
      </c>
      <c r="F185" s="54" t="s">
        <v>213</v>
      </c>
      <c r="G185" s="69"/>
      <c r="H185" s="80">
        <f t="shared" si="10"/>
        <v>0</v>
      </c>
    </row>
    <row r="186" spans="1:8" s="1" customFormat="1" ht="51" customHeight="1" x14ac:dyDescent="0.3">
      <c r="A186" s="94"/>
      <c r="B186" s="99"/>
      <c r="C186" s="103"/>
      <c r="D186" s="52" t="s">
        <v>192</v>
      </c>
      <c r="E186" s="53">
        <v>7.0125000000000007E-2</v>
      </c>
      <c r="F186" s="54" t="s">
        <v>213</v>
      </c>
      <c r="G186" s="69"/>
      <c r="H186" s="80">
        <f t="shared" si="10"/>
        <v>0</v>
      </c>
    </row>
    <row r="187" spans="1:8" s="1" customFormat="1" ht="48" customHeight="1" x14ac:dyDescent="0.3">
      <c r="A187" s="94">
        <v>7</v>
      </c>
      <c r="B187" s="99" t="s">
        <v>21</v>
      </c>
      <c r="C187" s="101" t="s">
        <v>176</v>
      </c>
      <c r="D187" s="52" t="s">
        <v>196</v>
      </c>
      <c r="E187" s="53">
        <v>12.228125</v>
      </c>
      <c r="F187" s="54" t="s">
        <v>213</v>
      </c>
      <c r="G187" s="64"/>
      <c r="H187" s="80">
        <f t="shared" si="10"/>
        <v>0</v>
      </c>
    </row>
    <row r="188" spans="1:8" s="1" customFormat="1" ht="34.5" customHeight="1" x14ac:dyDescent="0.3">
      <c r="A188" s="94"/>
      <c r="B188" s="99"/>
      <c r="C188" s="101"/>
      <c r="D188" s="52" t="s">
        <v>194</v>
      </c>
      <c r="E188" s="53">
        <v>0.61812499999999992</v>
      </c>
      <c r="F188" s="54" t="s">
        <v>213</v>
      </c>
      <c r="G188" s="64"/>
      <c r="H188" s="80">
        <f t="shared" si="10"/>
        <v>0</v>
      </c>
    </row>
    <row r="189" spans="1:8" s="1" customFormat="1" ht="87.5" x14ac:dyDescent="0.3">
      <c r="A189" s="49">
        <v>8</v>
      </c>
      <c r="B189" s="54" t="s">
        <v>165</v>
      </c>
      <c r="C189" s="51" t="s">
        <v>198</v>
      </c>
      <c r="D189" s="52" t="s">
        <v>195</v>
      </c>
      <c r="E189" s="53">
        <v>7.0125000000000007E-2</v>
      </c>
      <c r="F189" s="54" t="s">
        <v>213</v>
      </c>
      <c r="G189" s="64"/>
      <c r="H189" s="80">
        <f t="shared" ref="H189:H196" si="11">(ROUND(SUM(G189*E189),0))</f>
        <v>0</v>
      </c>
    </row>
    <row r="190" spans="1:8" s="1" customFormat="1" ht="14" x14ac:dyDescent="0.3">
      <c r="A190" s="94">
        <v>9</v>
      </c>
      <c r="B190" s="99" t="s">
        <v>117</v>
      </c>
      <c r="C190" s="101" t="s">
        <v>116</v>
      </c>
      <c r="D190" s="52" t="s">
        <v>206</v>
      </c>
      <c r="E190" s="53">
        <v>70</v>
      </c>
      <c r="F190" s="54" t="s">
        <v>214</v>
      </c>
      <c r="G190" s="64"/>
      <c r="H190" s="80">
        <f t="shared" si="11"/>
        <v>0</v>
      </c>
    </row>
    <row r="191" spans="1:8" s="1" customFormat="1" ht="14" x14ac:dyDescent="0.3">
      <c r="A191" s="94"/>
      <c r="B191" s="99"/>
      <c r="C191" s="101"/>
      <c r="D191" s="52" t="s">
        <v>207</v>
      </c>
      <c r="E191" s="53">
        <v>58.05</v>
      </c>
      <c r="F191" s="54" t="s">
        <v>214</v>
      </c>
      <c r="G191" s="64"/>
      <c r="H191" s="80">
        <f t="shared" si="11"/>
        <v>0</v>
      </c>
    </row>
    <row r="192" spans="1:8" s="1" customFormat="1" ht="14" x14ac:dyDescent="0.3">
      <c r="A192" s="94"/>
      <c r="B192" s="99"/>
      <c r="C192" s="101"/>
      <c r="D192" s="52" t="s">
        <v>192</v>
      </c>
      <c r="E192" s="53">
        <v>1.08</v>
      </c>
      <c r="F192" s="54" t="s">
        <v>214</v>
      </c>
      <c r="G192" s="64"/>
      <c r="H192" s="80">
        <f t="shared" si="11"/>
        <v>0</v>
      </c>
    </row>
    <row r="193" spans="1:8" s="1" customFormat="1" ht="14" x14ac:dyDescent="0.3">
      <c r="A193" s="94"/>
      <c r="B193" s="99"/>
      <c r="C193" s="101"/>
      <c r="D193" s="52" t="s">
        <v>193</v>
      </c>
      <c r="E193" s="53">
        <v>7.7399999999999993</v>
      </c>
      <c r="F193" s="54" t="s">
        <v>214</v>
      </c>
      <c r="G193" s="64"/>
      <c r="H193" s="80">
        <f t="shared" si="11"/>
        <v>0</v>
      </c>
    </row>
    <row r="194" spans="1:8" s="1" customFormat="1" ht="63.75" customHeight="1" x14ac:dyDescent="0.3">
      <c r="A194" s="49">
        <v>10</v>
      </c>
      <c r="B194" s="54" t="s">
        <v>38</v>
      </c>
      <c r="C194" s="55" t="s">
        <v>39</v>
      </c>
      <c r="D194" s="52" t="s">
        <v>208</v>
      </c>
      <c r="E194" s="53">
        <v>43.75</v>
      </c>
      <c r="F194" s="54" t="s">
        <v>213</v>
      </c>
      <c r="G194" s="64"/>
      <c r="H194" s="80">
        <f t="shared" si="11"/>
        <v>0</v>
      </c>
    </row>
    <row r="195" spans="1:8" s="1" customFormat="1" ht="25" x14ac:dyDescent="0.3">
      <c r="A195" s="49">
        <v>11</v>
      </c>
      <c r="B195" s="54"/>
      <c r="C195" s="55" t="s">
        <v>180</v>
      </c>
      <c r="D195" s="52" t="s">
        <v>177</v>
      </c>
      <c r="E195" s="53">
        <v>10.5</v>
      </c>
      <c r="F195" s="54" t="s">
        <v>213</v>
      </c>
      <c r="G195" s="64"/>
      <c r="H195" s="80">
        <f t="shared" si="11"/>
        <v>0</v>
      </c>
    </row>
    <row r="196" spans="1:8" s="1" customFormat="1" ht="63.75" customHeight="1" thickBot="1" x14ac:dyDescent="0.35">
      <c r="A196" s="56">
        <v>12</v>
      </c>
      <c r="B196" s="60" t="s">
        <v>150</v>
      </c>
      <c r="C196" s="77" t="s">
        <v>151</v>
      </c>
      <c r="D196" s="58" t="s">
        <v>320</v>
      </c>
      <c r="E196" s="59">
        <v>20</v>
      </c>
      <c r="F196" s="60" t="s">
        <v>2</v>
      </c>
      <c r="G196" s="71"/>
      <c r="H196" s="82">
        <f t="shared" si="11"/>
        <v>0</v>
      </c>
    </row>
    <row r="197" spans="1:8" s="1" customFormat="1" ht="15" customHeight="1" thickBot="1" x14ac:dyDescent="0.35">
      <c r="A197" s="95" t="s">
        <v>316</v>
      </c>
      <c r="B197" s="96"/>
      <c r="C197" s="96"/>
      <c r="D197" s="96"/>
      <c r="E197" s="96"/>
      <c r="F197" s="96"/>
      <c r="G197" s="96"/>
      <c r="H197" s="79">
        <f>SUM(H177:H196)</f>
        <v>0</v>
      </c>
    </row>
    <row r="198" spans="1:8" ht="19.5" customHeight="1" thickBot="1" x14ac:dyDescent="0.3">
      <c r="A198" s="97" t="s">
        <v>271</v>
      </c>
      <c r="B198" s="97"/>
      <c r="C198" s="97"/>
      <c r="D198" s="97"/>
      <c r="E198" s="97"/>
      <c r="F198" s="97"/>
      <c r="G198" s="97"/>
      <c r="H198" s="97"/>
    </row>
    <row r="199" spans="1:8" ht="62.5" x14ac:dyDescent="0.25">
      <c r="A199" s="43">
        <v>1</v>
      </c>
      <c r="B199" s="48" t="s">
        <v>70</v>
      </c>
      <c r="C199" s="61" t="s">
        <v>71</v>
      </c>
      <c r="D199" s="46" t="s">
        <v>209</v>
      </c>
      <c r="E199" s="47">
        <v>68.0625</v>
      </c>
      <c r="F199" s="48" t="s">
        <v>214</v>
      </c>
      <c r="G199" s="68"/>
      <c r="H199" s="129">
        <f>G199*E199</f>
        <v>0</v>
      </c>
    </row>
    <row r="200" spans="1:8" ht="87.5" x14ac:dyDescent="0.25">
      <c r="A200" s="49">
        <v>2</v>
      </c>
      <c r="B200" s="54" t="s">
        <v>13</v>
      </c>
      <c r="C200" s="55" t="s">
        <v>14</v>
      </c>
      <c r="D200" s="52" t="s">
        <v>209</v>
      </c>
      <c r="E200" s="53">
        <v>114.0046875</v>
      </c>
      <c r="F200" s="54" t="s">
        <v>213</v>
      </c>
      <c r="G200" s="69"/>
      <c r="H200" s="65">
        <f t="shared" ref="H200:H206" si="12">(ROUND(SUM(G200*E200),0))</f>
        <v>0</v>
      </c>
    </row>
    <row r="201" spans="1:8" ht="37.5" x14ac:dyDescent="0.25">
      <c r="A201" s="49">
        <v>3</v>
      </c>
      <c r="B201" s="54" t="s">
        <v>15</v>
      </c>
      <c r="C201" s="52" t="s">
        <v>37</v>
      </c>
      <c r="D201" s="52" t="s">
        <v>210</v>
      </c>
      <c r="E201" s="53">
        <v>1.51875</v>
      </c>
      <c r="F201" s="54" t="s">
        <v>213</v>
      </c>
      <c r="G201" s="64"/>
      <c r="H201" s="65">
        <f t="shared" si="12"/>
        <v>0</v>
      </c>
    </row>
    <row r="202" spans="1:8" ht="26.25" customHeight="1" x14ac:dyDescent="0.25">
      <c r="A202" s="94">
        <v>4</v>
      </c>
      <c r="B202" s="99" t="s">
        <v>17</v>
      </c>
      <c r="C202" s="101" t="s">
        <v>16</v>
      </c>
      <c r="D202" s="52" t="s">
        <v>210</v>
      </c>
      <c r="E202" s="53">
        <v>20.25</v>
      </c>
      <c r="F202" s="54" t="s">
        <v>214</v>
      </c>
      <c r="G202" s="69"/>
      <c r="H202" s="65">
        <f t="shared" si="12"/>
        <v>0</v>
      </c>
    </row>
    <row r="203" spans="1:8" ht="17.25" customHeight="1" x14ac:dyDescent="0.25">
      <c r="A203" s="94"/>
      <c r="B203" s="99"/>
      <c r="C203" s="101"/>
      <c r="D203" s="52" t="s">
        <v>211</v>
      </c>
      <c r="E203" s="53">
        <v>69.856267941890351</v>
      </c>
      <c r="F203" s="54" t="s">
        <v>214</v>
      </c>
      <c r="G203" s="69"/>
      <c r="H203" s="65">
        <f t="shared" si="12"/>
        <v>0</v>
      </c>
    </row>
    <row r="204" spans="1:8" ht="17.25" customHeight="1" x14ac:dyDescent="0.25">
      <c r="A204" s="94">
        <v>5</v>
      </c>
      <c r="B204" s="99" t="s">
        <v>19</v>
      </c>
      <c r="C204" s="101" t="s">
        <v>18</v>
      </c>
      <c r="D204" s="52" t="s">
        <v>210</v>
      </c>
      <c r="E204" s="53">
        <v>20.25</v>
      </c>
      <c r="F204" s="54" t="s">
        <v>214</v>
      </c>
      <c r="G204" s="64"/>
      <c r="H204" s="65">
        <f t="shared" si="12"/>
        <v>0</v>
      </c>
    </row>
    <row r="205" spans="1:8" ht="22.5" customHeight="1" x14ac:dyDescent="0.25">
      <c r="A205" s="94"/>
      <c r="B205" s="99"/>
      <c r="C205" s="101"/>
      <c r="D205" s="52" t="s">
        <v>211</v>
      </c>
      <c r="E205" s="53">
        <v>69.856267941890351</v>
      </c>
      <c r="F205" s="54" t="s">
        <v>214</v>
      </c>
      <c r="G205" s="64"/>
      <c r="H205" s="65">
        <f t="shared" si="12"/>
        <v>0</v>
      </c>
    </row>
    <row r="206" spans="1:8" ht="75" x14ac:dyDescent="0.25">
      <c r="A206" s="49">
        <v>6</v>
      </c>
      <c r="B206" s="74" t="s">
        <v>120</v>
      </c>
      <c r="C206" s="72" t="s">
        <v>119</v>
      </c>
      <c r="D206" s="52" t="s">
        <v>212</v>
      </c>
      <c r="E206" s="53">
        <v>39.06</v>
      </c>
      <c r="F206" s="54" t="s">
        <v>214</v>
      </c>
      <c r="G206" s="64"/>
      <c r="H206" s="65">
        <f t="shared" si="12"/>
        <v>0</v>
      </c>
    </row>
    <row r="207" spans="1:8" ht="27.75" customHeight="1" x14ac:dyDescent="0.25">
      <c r="A207" s="94">
        <v>7</v>
      </c>
      <c r="B207" s="99" t="s">
        <v>117</v>
      </c>
      <c r="C207" s="101" t="s">
        <v>116</v>
      </c>
      <c r="D207" s="52" t="s">
        <v>210</v>
      </c>
      <c r="E207" s="53">
        <v>20.25</v>
      </c>
      <c r="F207" s="54" t="s">
        <v>214</v>
      </c>
      <c r="G207" s="64"/>
      <c r="H207" s="65">
        <f>(ROUND(SUM(G207*E207),0))</f>
        <v>0</v>
      </c>
    </row>
    <row r="208" spans="1:8" ht="27" customHeight="1" thickBot="1" x14ac:dyDescent="0.3">
      <c r="A208" s="98"/>
      <c r="B208" s="100"/>
      <c r="C208" s="102"/>
      <c r="D208" s="58" t="s">
        <v>211</v>
      </c>
      <c r="E208" s="59">
        <v>69.856267941890351</v>
      </c>
      <c r="F208" s="60" t="s">
        <v>214</v>
      </c>
      <c r="G208" s="71"/>
      <c r="H208" s="67">
        <f>(ROUND(SUM(G208*E208),0))</f>
        <v>0</v>
      </c>
    </row>
    <row r="209" spans="1:8" ht="13.5" customHeight="1" thickBot="1" x14ac:dyDescent="0.3">
      <c r="A209" s="95" t="s">
        <v>316</v>
      </c>
      <c r="B209" s="96"/>
      <c r="C209" s="96"/>
      <c r="D209" s="96"/>
      <c r="E209" s="96"/>
      <c r="F209" s="96"/>
      <c r="G209" s="96"/>
      <c r="H209" s="78">
        <f>SUM(H199:H208)</f>
        <v>0</v>
      </c>
    </row>
    <row r="210" spans="1:8" ht="13" thickBot="1" x14ac:dyDescent="0.3">
      <c r="A210" s="97" t="s">
        <v>315</v>
      </c>
      <c r="B210" s="97"/>
      <c r="C210" s="97"/>
      <c r="D210" s="97"/>
      <c r="E210" s="97"/>
      <c r="F210" s="97"/>
      <c r="G210" s="97"/>
      <c r="H210" s="97"/>
    </row>
    <row r="211" spans="1:8" ht="37.5" x14ac:dyDescent="0.25">
      <c r="A211" s="43">
        <v>1</v>
      </c>
      <c r="B211" s="44">
        <v>10.01</v>
      </c>
      <c r="C211" s="61" t="s">
        <v>217</v>
      </c>
      <c r="D211" s="46" t="s">
        <v>219</v>
      </c>
      <c r="E211" s="47">
        <v>1</v>
      </c>
      <c r="F211" s="48" t="s">
        <v>218</v>
      </c>
      <c r="G211" s="62"/>
      <c r="H211" s="63">
        <f t="shared" ref="H211:H226" si="13">(ROUND(SUM(G211*E211),0))</f>
        <v>0</v>
      </c>
    </row>
    <row r="212" spans="1:8" ht="75" x14ac:dyDescent="0.25">
      <c r="A212" s="94">
        <v>2</v>
      </c>
      <c r="B212" s="50">
        <v>10.02</v>
      </c>
      <c r="C212" s="72" t="s">
        <v>221</v>
      </c>
      <c r="D212" s="52" t="s">
        <v>219</v>
      </c>
      <c r="E212" s="53"/>
      <c r="F212" s="54"/>
      <c r="G212" s="64"/>
      <c r="H212" s="65">
        <f>(ROUND(SUM(G212*E212),0))</f>
        <v>0</v>
      </c>
    </row>
    <row r="213" spans="1:8" x14ac:dyDescent="0.25">
      <c r="A213" s="94"/>
      <c r="B213" s="50" t="s">
        <v>220</v>
      </c>
      <c r="C213" s="72" t="s">
        <v>222</v>
      </c>
      <c r="D213" s="52"/>
      <c r="E213" s="53">
        <v>50</v>
      </c>
      <c r="F213" s="54" t="s">
        <v>2</v>
      </c>
      <c r="G213" s="64"/>
      <c r="H213" s="65">
        <f>(ROUND(SUM(G213*E213),0))</f>
        <v>0</v>
      </c>
    </row>
    <row r="214" spans="1:8" x14ac:dyDescent="0.25">
      <c r="A214" s="94"/>
      <c r="B214" s="50" t="s">
        <v>225</v>
      </c>
      <c r="C214" s="72" t="s">
        <v>223</v>
      </c>
      <c r="D214" s="52"/>
      <c r="E214" s="53">
        <v>50</v>
      </c>
      <c r="F214" s="54" t="s">
        <v>2</v>
      </c>
      <c r="G214" s="64"/>
      <c r="H214" s="65">
        <f>(ROUND(SUM(G214*E214),0))</f>
        <v>0</v>
      </c>
    </row>
    <row r="215" spans="1:8" x14ac:dyDescent="0.25">
      <c r="A215" s="94"/>
      <c r="B215" s="50" t="s">
        <v>226</v>
      </c>
      <c r="C215" s="72" t="s">
        <v>224</v>
      </c>
      <c r="D215" s="52"/>
      <c r="E215" s="53">
        <v>52</v>
      </c>
      <c r="F215" s="54" t="s">
        <v>2</v>
      </c>
      <c r="G215" s="64"/>
      <c r="H215" s="65">
        <f>(ROUND(SUM(G215*E215),0))</f>
        <v>0</v>
      </c>
    </row>
    <row r="216" spans="1:8" ht="100" x14ac:dyDescent="0.25">
      <c r="A216" s="49">
        <v>3</v>
      </c>
      <c r="B216" s="50">
        <v>10.029999999999999</v>
      </c>
      <c r="C216" s="55" t="s">
        <v>236</v>
      </c>
      <c r="D216" s="52"/>
      <c r="E216" s="53"/>
      <c r="F216" s="54"/>
      <c r="G216" s="64"/>
      <c r="H216" s="65"/>
    </row>
    <row r="217" spans="1:8" x14ac:dyDescent="0.25">
      <c r="A217" s="49">
        <v>4</v>
      </c>
      <c r="B217" s="50" t="s">
        <v>239</v>
      </c>
      <c r="C217" s="55" t="s">
        <v>238</v>
      </c>
      <c r="D217" s="52"/>
      <c r="E217" s="53">
        <v>1</v>
      </c>
      <c r="F217" s="54" t="s">
        <v>96</v>
      </c>
      <c r="G217" s="64"/>
      <c r="H217" s="65">
        <f>(ROUND(SUM(G217*E217),0))</f>
        <v>0</v>
      </c>
    </row>
    <row r="218" spans="1:8" x14ac:dyDescent="0.25">
      <c r="A218" s="49">
        <v>5</v>
      </c>
      <c r="B218" s="50" t="s">
        <v>228</v>
      </c>
      <c r="C218" s="55" t="s">
        <v>227</v>
      </c>
      <c r="D218" s="52"/>
      <c r="E218" s="53">
        <v>1.5</v>
      </c>
      <c r="F218" s="54" t="s">
        <v>2</v>
      </c>
      <c r="G218" s="64"/>
      <c r="H218" s="65">
        <f>(ROUND(SUM(G218*E218),0))</f>
        <v>0</v>
      </c>
    </row>
    <row r="219" spans="1:8" ht="25" x14ac:dyDescent="0.25">
      <c r="A219" s="49">
        <v>6</v>
      </c>
      <c r="B219" s="50" t="s">
        <v>229</v>
      </c>
      <c r="C219" s="55" t="s">
        <v>237</v>
      </c>
      <c r="D219" s="52"/>
      <c r="E219" s="53">
        <v>144.5</v>
      </c>
      <c r="F219" s="54" t="s">
        <v>2</v>
      </c>
      <c r="G219" s="64"/>
      <c r="H219" s="65">
        <f>(ROUND(SUM(G219*E219),0))</f>
        <v>0</v>
      </c>
    </row>
    <row r="220" spans="1:8" ht="25" x14ac:dyDescent="0.25">
      <c r="A220" s="49">
        <v>7</v>
      </c>
      <c r="B220" s="50" t="s">
        <v>230</v>
      </c>
      <c r="C220" s="55" t="s">
        <v>232</v>
      </c>
      <c r="D220" s="52"/>
      <c r="E220" s="53">
        <v>6</v>
      </c>
      <c r="F220" s="54" t="s">
        <v>2</v>
      </c>
      <c r="G220" s="64"/>
      <c r="H220" s="65">
        <f t="shared" si="13"/>
        <v>0</v>
      </c>
    </row>
    <row r="221" spans="1:8" x14ac:dyDescent="0.25">
      <c r="A221" s="49">
        <v>8</v>
      </c>
      <c r="B221" s="50" t="s">
        <v>231</v>
      </c>
      <c r="C221" s="55" t="s">
        <v>233</v>
      </c>
      <c r="D221" s="52"/>
      <c r="E221" s="53">
        <v>1</v>
      </c>
      <c r="F221" s="54" t="s">
        <v>96</v>
      </c>
      <c r="G221" s="64"/>
      <c r="H221" s="65">
        <f t="shared" si="13"/>
        <v>0</v>
      </c>
    </row>
    <row r="222" spans="1:8" x14ac:dyDescent="0.25">
      <c r="A222" s="49">
        <v>9</v>
      </c>
      <c r="B222" s="50" t="s">
        <v>234</v>
      </c>
      <c r="C222" s="55" t="s">
        <v>235</v>
      </c>
      <c r="D222" s="52"/>
      <c r="E222" s="53">
        <v>1</v>
      </c>
      <c r="F222" s="54" t="s">
        <v>96</v>
      </c>
      <c r="G222" s="64"/>
      <c r="H222" s="65">
        <f t="shared" si="13"/>
        <v>0</v>
      </c>
    </row>
    <row r="223" spans="1:8" ht="25" x14ac:dyDescent="0.25">
      <c r="A223" s="49">
        <v>10</v>
      </c>
      <c r="B223" s="50">
        <v>10.039999999999999</v>
      </c>
      <c r="C223" s="55" t="s">
        <v>240</v>
      </c>
      <c r="D223" s="52"/>
      <c r="E223" s="53">
        <v>1</v>
      </c>
      <c r="F223" s="54" t="s">
        <v>218</v>
      </c>
      <c r="G223" s="64"/>
      <c r="H223" s="65">
        <f t="shared" si="13"/>
        <v>0</v>
      </c>
    </row>
    <row r="224" spans="1:8" ht="37.5" x14ac:dyDescent="0.25">
      <c r="A224" s="49">
        <v>11</v>
      </c>
      <c r="B224" s="50">
        <v>10.050000000000001</v>
      </c>
      <c r="C224" s="55" t="s">
        <v>241</v>
      </c>
      <c r="D224" s="52"/>
      <c r="E224" s="53">
        <v>1</v>
      </c>
      <c r="F224" s="54" t="s">
        <v>218</v>
      </c>
      <c r="G224" s="64"/>
      <c r="H224" s="65">
        <f t="shared" si="13"/>
        <v>0</v>
      </c>
    </row>
    <row r="225" spans="1:8" ht="25" x14ac:dyDescent="0.25">
      <c r="A225" s="49">
        <v>12</v>
      </c>
      <c r="B225" s="50"/>
      <c r="C225" s="83" t="s">
        <v>243</v>
      </c>
      <c r="D225" s="52"/>
      <c r="E225" s="53">
        <v>1</v>
      </c>
      <c r="F225" s="54" t="s">
        <v>218</v>
      </c>
      <c r="G225" s="64"/>
      <c r="H225" s="65">
        <f t="shared" si="13"/>
        <v>0</v>
      </c>
    </row>
    <row r="226" spans="1:8" ht="88" thickBot="1" x14ac:dyDescent="0.3">
      <c r="A226" s="56">
        <v>13</v>
      </c>
      <c r="B226" s="57"/>
      <c r="C226" s="77" t="s">
        <v>242</v>
      </c>
      <c r="D226" s="58"/>
      <c r="E226" s="59">
        <v>1</v>
      </c>
      <c r="F226" s="60" t="s">
        <v>218</v>
      </c>
      <c r="G226" s="71"/>
      <c r="H226" s="67">
        <f t="shared" si="13"/>
        <v>0</v>
      </c>
    </row>
    <row r="227" spans="1:8" ht="13.5" customHeight="1" thickBot="1" x14ac:dyDescent="0.3">
      <c r="A227" s="95" t="s">
        <v>316</v>
      </c>
      <c r="B227" s="96"/>
      <c r="C227" s="96"/>
      <c r="D227" s="96"/>
      <c r="E227" s="96"/>
      <c r="F227" s="96"/>
      <c r="G227" s="96"/>
      <c r="H227" s="70">
        <f>SUM(H211:H226)</f>
        <v>0</v>
      </c>
    </row>
    <row r="228" spans="1:8" ht="13" thickBot="1" x14ac:dyDescent="0.3">
      <c r="A228" s="108" t="s">
        <v>322</v>
      </c>
      <c r="B228" s="109"/>
      <c r="C228" s="109"/>
      <c r="D228" s="109"/>
      <c r="E228" s="109"/>
      <c r="F228" s="109"/>
      <c r="G228" s="109"/>
      <c r="H228" s="42">
        <f>H227+H209+H197+H175+H146+H104+H35+H16</f>
        <v>0</v>
      </c>
    </row>
  </sheetData>
  <mergeCells count="135">
    <mergeCell ref="C63:C65"/>
    <mergeCell ref="A66:A68"/>
    <mergeCell ref="B66:B68"/>
    <mergeCell ref="C66:C68"/>
    <mergeCell ref="A55:A56"/>
    <mergeCell ref="A146:G146"/>
    <mergeCell ref="A150:A151"/>
    <mergeCell ref="C25:C27"/>
    <mergeCell ref="A45:A46"/>
    <mergeCell ref="B45:B46"/>
    <mergeCell ref="C45:C46"/>
    <mergeCell ref="A47:A51"/>
    <mergeCell ref="B47:B51"/>
    <mergeCell ref="C47:C51"/>
    <mergeCell ref="C131:C138"/>
    <mergeCell ref="A116:A117"/>
    <mergeCell ref="B116:B117"/>
    <mergeCell ref="C116:C117"/>
    <mergeCell ref="A118:A121"/>
    <mergeCell ref="B118:B121"/>
    <mergeCell ref="C118:C121"/>
    <mergeCell ref="C122:C126"/>
    <mergeCell ref="B122:B126"/>
    <mergeCell ref="A122:A126"/>
    <mergeCell ref="A228:G228"/>
    <mergeCell ref="B55:B56"/>
    <mergeCell ref="C55:C56"/>
    <mergeCell ref="A60:A62"/>
    <mergeCell ref="B60:B62"/>
    <mergeCell ref="C60:C62"/>
    <mergeCell ref="A86:A88"/>
    <mergeCell ref="A104:G104"/>
    <mergeCell ref="A36:H36"/>
    <mergeCell ref="A72:A75"/>
    <mergeCell ref="B72:B75"/>
    <mergeCell ref="C72:C75"/>
    <mergeCell ref="A76:A77"/>
    <mergeCell ref="B76:B77"/>
    <mergeCell ref="C76:C77"/>
    <mergeCell ref="A63:A65"/>
    <mergeCell ref="B63:B65"/>
    <mergeCell ref="B150:B151"/>
    <mergeCell ref="C150:C151"/>
    <mergeCell ref="A127:A130"/>
    <mergeCell ref="B127:B130"/>
    <mergeCell ref="C127:C130"/>
    <mergeCell ref="A131:A138"/>
    <mergeCell ref="B131:B138"/>
    <mergeCell ref="A1:H1"/>
    <mergeCell ref="A2:H2"/>
    <mergeCell ref="A4:H4"/>
    <mergeCell ref="A108:A109"/>
    <mergeCell ref="B108:B109"/>
    <mergeCell ref="C108:C109"/>
    <mergeCell ref="A28:A29"/>
    <mergeCell ref="B28:B29"/>
    <mergeCell ref="C28:C29"/>
    <mergeCell ref="A16:G16"/>
    <mergeCell ref="A35:G35"/>
    <mergeCell ref="A17:H17"/>
    <mergeCell ref="A43:A44"/>
    <mergeCell ref="B43:B44"/>
    <mergeCell ref="C43:C44"/>
    <mergeCell ref="A30:A32"/>
    <mergeCell ref="B30:B32"/>
    <mergeCell ref="C30:C32"/>
    <mergeCell ref="A33:A34"/>
    <mergeCell ref="B33:B34"/>
    <mergeCell ref="C33:C34"/>
    <mergeCell ref="A105:H105"/>
    <mergeCell ref="A25:A27"/>
    <mergeCell ref="B25:B27"/>
    <mergeCell ref="A110:A111"/>
    <mergeCell ref="B110:B111"/>
    <mergeCell ref="C110:C111"/>
    <mergeCell ref="A112:A113"/>
    <mergeCell ref="B112:B113"/>
    <mergeCell ref="C112:C113"/>
    <mergeCell ref="A175:G175"/>
    <mergeCell ref="A147:H147"/>
    <mergeCell ref="A179:A180"/>
    <mergeCell ref="B179:B180"/>
    <mergeCell ref="C179:C180"/>
    <mergeCell ref="A163:A165"/>
    <mergeCell ref="B163:B165"/>
    <mergeCell ref="C163:C165"/>
    <mergeCell ref="A166:A171"/>
    <mergeCell ref="B166:B171"/>
    <mergeCell ref="C166:C171"/>
    <mergeCell ref="A156:A157"/>
    <mergeCell ref="B156:B157"/>
    <mergeCell ref="C156:C157"/>
    <mergeCell ref="A158:A160"/>
    <mergeCell ref="B158:B160"/>
    <mergeCell ref="C158:C160"/>
    <mergeCell ref="A152:A153"/>
    <mergeCell ref="B152:B153"/>
    <mergeCell ref="C152:C153"/>
    <mergeCell ref="A154:A155"/>
    <mergeCell ref="B154:B155"/>
    <mergeCell ref="C154:C155"/>
    <mergeCell ref="A190:A193"/>
    <mergeCell ref="B190:B193"/>
    <mergeCell ref="C190:C193"/>
    <mergeCell ref="A197:G197"/>
    <mergeCell ref="A176:H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C161:C162"/>
    <mergeCell ref="B161:B162"/>
    <mergeCell ref="A161:A162"/>
    <mergeCell ref="A212:A215"/>
    <mergeCell ref="A227:G227"/>
    <mergeCell ref="A210:H210"/>
    <mergeCell ref="A207:A208"/>
    <mergeCell ref="B207:B208"/>
    <mergeCell ref="C207:C208"/>
    <mergeCell ref="A209:G209"/>
    <mergeCell ref="A198:H198"/>
    <mergeCell ref="A202:A203"/>
    <mergeCell ref="B202:B203"/>
    <mergeCell ref="C202:C203"/>
    <mergeCell ref="A204:A205"/>
    <mergeCell ref="B204:B205"/>
    <mergeCell ref="C204:C205"/>
  </mergeCells>
  <pageMargins left="0.7" right="0.2" top="0.5" bottom="0.5" header="0" footer="0.3"/>
  <pageSetup scale="6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workbookViewId="0">
      <selection activeCell="B8" sqref="B8"/>
    </sheetView>
  </sheetViews>
  <sheetFormatPr defaultRowHeight="12.5" x14ac:dyDescent="0.25"/>
  <cols>
    <col min="1" max="1" width="4" customWidth="1"/>
    <col min="2" max="2" width="33.81640625" customWidth="1"/>
    <col min="4" max="4" width="36" customWidth="1"/>
    <col min="6" max="6" width="12.54296875" customWidth="1"/>
    <col min="7" max="7" width="9.81640625" customWidth="1"/>
    <col min="8" max="8" width="13.1796875" customWidth="1"/>
    <col min="9" max="9" width="15.26953125" customWidth="1"/>
    <col min="258" max="258" width="4" customWidth="1"/>
    <col min="259" max="259" width="26.453125" customWidth="1"/>
    <col min="263" max="263" width="7.453125" customWidth="1"/>
    <col min="264" max="264" width="13.1796875" customWidth="1"/>
    <col min="265" max="265" width="11.26953125" customWidth="1"/>
    <col min="514" max="514" width="4" customWidth="1"/>
    <col min="515" max="515" width="26.453125" customWidth="1"/>
    <col min="519" max="519" width="7.453125" customWidth="1"/>
    <col min="520" max="520" width="13.1796875" customWidth="1"/>
    <col min="521" max="521" width="11.26953125" customWidth="1"/>
    <col min="770" max="770" width="4" customWidth="1"/>
    <col min="771" max="771" width="26.453125" customWidth="1"/>
    <col min="775" max="775" width="7.453125" customWidth="1"/>
    <col min="776" max="776" width="13.1796875" customWidth="1"/>
    <col min="777" max="777" width="11.26953125" customWidth="1"/>
    <col min="1026" max="1026" width="4" customWidth="1"/>
    <col min="1027" max="1027" width="26.453125" customWidth="1"/>
    <col min="1031" max="1031" width="7.453125" customWidth="1"/>
    <col min="1032" max="1032" width="13.1796875" customWidth="1"/>
    <col min="1033" max="1033" width="11.26953125" customWidth="1"/>
    <col min="1282" max="1282" width="4" customWidth="1"/>
    <col min="1283" max="1283" width="26.453125" customWidth="1"/>
    <col min="1287" max="1287" width="7.453125" customWidth="1"/>
    <col min="1288" max="1288" width="13.1796875" customWidth="1"/>
    <col min="1289" max="1289" width="11.26953125" customWidth="1"/>
    <col min="1538" max="1538" width="4" customWidth="1"/>
    <col min="1539" max="1539" width="26.453125" customWidth="1"/>
    <col min="1543" max="1543" width="7.453125" customWidth="1"/>
    <col min="1544" max="1544" width="13.1796875" customWidth="1"/>
    <col min="1545" max="1545" width="11.26953125" customWidth="1"/>
    <col min="1794" max="1794" width="4" customWidth="1"/>
    <col min="1795" max="1795" width="26.453125" customWidth="1"/>
    <col min="1799" max="1799" width="7.453125" customWidth="1"/>
    <col min="1800" max="1800" width="13.1796875" customWidth="1"/>
    <col min="1801" max="1801" width="11.26953125" customWidth="1"/>
    <col min="2050" max="2050" width="4" customWidth="1"/>
    <col min="2051" max="2051" width="26.453125" customWidth="1"/>
    <col min="2055" max="2055" width="7.453125" customWidth="1"/>
    <col min="2056" max="2056" width="13.1796875" customWidth="1"/>
    <col min="2057" max="2057" width="11.26953125" customWidth="1"/>
    <col min="2306" max="2306" width="4" customWidth="1"/>
    <col min="2307" max="2307" width="26.453125" customWidth="1"/>
    <col min="2311" max="2311" width="7.453125" customWidth="1"/>
    <col min="2312" max="2312" width="13.1796875" customWidth="1"/>
    <col min="2313" max="2313" width="11.26953125" customWidth="1"/>
    <col min="2562" max="2562" width="4" customWidth="1"/>
    <col min="2563" max="2563" width="26.453125" customWidth="1"/>
    <col min="2567" max="2567" width="7.453125" customWidth="1"/>
    <col min="2568" max="2568" width="13.1796875" customWidth="1"/>
    <col min="2569" max="2569" width="11.26953125" customWidth="1"/>
    <col min="2818" max="2818" width="4" customWidth="1"/>
    <col min="2819" max="2819" width="26.453125" customWidth="1"/>
    <col min="2823" max="2823" width="7.453125" customWidth="1"/>
    <col min="2824" max="2824" width="13.1796875" customWidth="1"/>
    <col min="2825" max="2825" width="11.26953125" customWidth="1"/>
    <col min="3074" max="3074" width="4" customWidth="1"/>
    <col min="3075" max="3075" width="26.453125" customWidth="1"/>
    <col min="3079" max="3079" width="7.453125" customWidth="1"/>
    <col min="3080" max="3080" width="13.1796875" customWidth="1"/>
    <col min="3081" max="3081" width="11.26953125" customWidth="1"/>
    <col min="3330" max="3330" width="4" customWidth="1"/>
    <col min="3331" max="3331" width="26.453125" customWidth="1"/>
    <col min="3335" max="3335" width="7.453125" customWidth="1"/>
    <col min="3336" max="3336" width="13.1796875" customWidth="1"/>
    <col min="3337" max="3337" width="11.26953125" customWidth="1"/>
    <col min="3586" max="3586" width="4" customWidth="1"/>
    <col min="3587" max="3587" width="26.453125" customWidth="1"/>
    <col min="3591" max="3591" width="7.453125" customWidth="1"/>
    <col min="3592" max="3592" width="13.1796875" customWidth="1"/>
    <col min="3593" max="3593" width="11.26953125" customWidth="1"/>
    <col min="3842" max="3842" width="4" customWidth="1"/>
    <col min="3843" max="3843" width="26.453125" customWidth="1"/>
    <col min="3847" max="3847" width="7.453125" customWidth="1"/>
    <col min="3848" max="3848" width="13.1796875" customWidth="1"/>
    <col min="3849" max="3849" width="11.26953125" customWidth="1"/>
    <col min="4098" max="4098" width="4" customWidth="1"/>
    <col min="4099" max="4099" width="26.453125" customWidth="1"/>
    <col min="4103" max="4103" width="7.453125" customWidth="1"/>
    <col min="4104" max="4104" width="13.1796875" customWidth="1"/>
    <col min="4105" max="4105" width="11.26953125" customWidth="1"/>
    <col min="4354" max="4354" width="4" customWidth="1"/>
    <col min="4355" max="4355" width="26.453125" customWidth="1"/>
    <col min="4359" max="4359" width="7.453125" customWidth="1"/>
    <col min="4360" max="4360" width="13.1796875" customWidth="1"/>
    <col min="4361" max="4361" width="11.26953125" customWidth="1"/>
    <col min="4610" max="4610" width="4" customWidth="1"/>
    <col min="4611" max="4611" width="26.453125" customWidth="1"/>
    <col min="4615" max="4615" width="7.453125" customWidth="1"/>
    <col min="4616" max="4616" width="13.1796875" customWidth="1"/>
    <col min="4617" max="4617" width="11.26953125" customWidth="1"/>
    <col min="4866" max="4866" width="4" customWidth="1"/>
    <col min="4867" max="4867" width="26.453125" customWidth="1"/>
    <col min="4871" max="4871" width="7.453125" customWidth="1"/>
    <col min="4872" max="4872" width="13.1796875" customWidth="1"/>
    <col min="4873" max="4873" width="11.26953125" customWidth="1"/>
    <col min="5122" max="5122" width="4" customWidth="1"/>
    <col min="5123" max="5123" width="26.453125" customWidth="1"/>
    <col min="5127" max="5127" width="7.453125" customWidth="1"/>
    <col min="5128" max="5128" width="13.1796875" customWidth="1"/>
    <col min="5129" max="5129" width="11.26953125" customWidth="1"/>
    <col min="5378" max="5378" width="4" customWidth="1"/>
    <col min="5379" max="5379" width="26.453125" customWidth="1"/>
    <col min="5383" max="5383" width="7.453125" customWidth="1"/>
    <col min="5384" max="5384" width="13.1796875" customWidth="1"/>
    <col min="5385" max="5385" width="11.26953125" customWidth="1"/>
    <col min="5634" max="5634" width="4" customWidth="1"/>
    <col min="5635" max="5635" width="26.453125" customWidth="1"/>
    <col min="5639" max="5639" width="7.453125" customWidth="1"/>
    <col min="5640" max="5640" width="13.1796875" customWidth="1"/>
    <col min="5641" max="5641" width="11.26953125" customWidth="1"/>
    <col min="5890" max="5890" width="4" customWidth="1"/>
    <col min="5891" max="5891" width="26.453125" customWidth="1"/>
    <col min="5895" max="5895" width="7.453125" customWidth="1"/>
    <col min="5896" max="5896" width="13.1796875" customWidth="1"/>
    <col min="5897" max="5897" width="11.26953125" customWidth="1"/>
    <col min="6146" max="6146" width="4" customWidth="1"/>
    <col min="6147" max="6147" width="26.453125" customWidth="1"/>
    <col min="6151" max="6151" width="7.453125" customWidth="1"/>
    <col min="6152" max="6152" width="13.1796875" customWidth="1"/>
    <col min="6153" max="6153" width="11.26953125" customWidth="1"/>
    <col min="6402" max="6402" width="4" customWidth="1"/>
    <col min="6403" max="6403" width="26.453125" customWidth="1"/>
    <col min="6407" max="6407" width="7.453125" customWidth="1"/>
    <col min="6408" max="6408" width="13.1796875" customWidth="1"/>
    <col min="6409" max="6409" width="11.26953125" customWidth="1"/>
    <col min="6658" max="6658" width="4" customWidth="1"/>
    <col min="6659" max="6659" width="26.453125" customWidth="1"/>
    <col min="6663" max="6663" width="7.453125" customWidth="1"/>
    <col min="6664" max="6664" width="13.1796875" customWidth="1"/>
    <col min="6665" max="6665" width="11.26953125" customWidth="1"/>
    <col min="6914" max="6914" width="4" customWidth="1"/>
    <col min="6915" max="6915" width="26.453125" customWidth="1"/>
    <col min="6919" max="6919" width="7.453125" customWidth="1"/>
    <col min="6920" max="6920" width="13.1796875" customWidth="1"/>
    <col min="6921" max="6921" width="11.26953125" customWidth="1"/>
    <col min="7170" max="7170" width="4" customWidth="1"/>
    <col min="7171" max="7171" width="26.453125" customWidth="1"/>
    <col min="7175" max="7175" width="7.453125" customWidth="1"/>
    <col min="7176" max="7176" width="13.1796875" customWidth="1"/>
    <col min="7177" max="7177" width="11.26953125" customWidth="1"/>
    <col min="7426" max="7426" width="4" customWidth="1"/>
    <col min="7427" max="7427" width="26.453125" customWidth="1"/>
    <col min="7431" max="7431" width="7.453125" customWidth="1"/>
    <col min="7432" max="7432" width="13.1796875" customWidth="1"/>
    <col min="7433" max="7433" width="11.26953125" customWidth="1"/>
    <col min="7682" max="7682" width="4" customWidth="1"/>
    <col min="7683" max="7683" width="26.453125" customWidth="1"/>
    <col min="7687" max="7687" width="7.453125" customWidth="1"/>
    <col min="7688" max="7688" width="13.1796875" customWidth="1"/>
    <col min="7689" max="7689" width="11.26953125" customWidth="1"/>
    <col min="7938" max="7938" width="4" customWidth="1"/>
    <col min="7939" max="7939" width="26.453125" customWidth="1"/>
    <col min="7943" max="7943" width="7.453125" customWidth="1"/>
    <col min="7944" max="7944" width="13.1796875" customWidth="1"/>
    <col min="7945" max="7945" width="11.26953125" customWidth="1"/>
    <col min="8194" max="8194" width="4" customWidth="1"/>
    <col min="8195" max="8195" width="26.453125" customWidth="1"/>
    <col min="8199" max="8199" width="7.453125" customWidth="1"/>
    <col min="8200" max="8200" width="13.1796875" customWidth="1"/>
    <col min="8201" max="8201" width="11.26953125" customWidth="1"/>
    <col min="8450" max="8450" width="4" customWidth="1"/>
    <col min="8451" max="8451" width="26.453125" customWidth="1"/>
    <col min="8455" max="8455" width="7.453125" customWidth="1"/>
    <col min="8456" max="8456" width="13.1796875" customWidth="1"/>
    <col min="8457" max="8457" width="11.26953125" customWidth="1"/>
    <col min="8706" max="8706" width="4" customWidth="1"/>
    <col min="8707" max="8707" width="26.453125" customWidth="1"/>
    <col min="8711" max="8711" width="7.453125" customWidth="1"/>
    <col min="8712" max="8712" width="13.1796875" customWidth="1"/>
    <col min="8713" max="8713" width="11.26953125" customWidth="1"/>
    <col min="8962" max="8962" width="4" customWidth="1"/>
    <col min="8963" max="8963" width="26.453125" customWidth="1"/>
    <col min="8967" max="8967" width="7.453125" customWidth="1"/>
    <col min="8968" max="8968" width="13.1796875" customWidth="1"/>
    <col min="8969" max="8969" width="11.26953125" customWidth="1"/>
    <col min="9218" max="9218" width="4" customWidth="1"/>
    <col min="9219" max="9219" width="26.453125" customWidth="1"/>
    <col min="9223" max="9223" width="7.453125" customWidth="1"/>
    <col min="9224" max="9224" width="13.1796875" customWidth="1"/>
    <col min="9225" max="9225" width="11.26953125" customWidth="1"/>
    <col min="9474" max="9474" width="4" customWidth="1"/>
    <col min="9475" max="9475" width="26.453125" customWidth="1"/>
    <col min="9479" max="9479" width="7.453125" customWidth="1"/>
    <col min="9480" max="9480" width="13.1796875" customWidth="1"/>
    <col min="9481" max="9481" width="11.26953125" customWidth="1"/>
    <col min="9730" max="9730" width="4" customWidth="1"/>
    <col min="9731" max="9731" width="26.453125" customWidth="1"/>
    <col min="9735" max="9735" width="7.453125" customWidth="1"/>
    <col min="9736" max="9736" width="13.1796875" customWidth="1"/>
    <col min="9737" max="9737" width="11.26953125" customWidth="1"/>
    <col min="9986" max="9986" width="4" customWidth="1"/>
    <col min="9987" max="9987" width="26.453125" customWidth="1"/>
    <col min="9991" max="9991" width="7.453125" customWidth="1"/>
    <col min="9992" max="9992" width="13.1796875" customWidth="1"/>
    <col min="9993" max="9993" width="11.26953125" customWidth="1"/>
    <col min="10242" max="10242" width="4" customWidth="1"/>
    <col min="10243" max="10243" width="26.453125" customWidth="1"/>
    <col min="10247" max="10247" width="7.453125" customWidth="1"/>
    <col min="10248" max="10248" width="13.1796875" customWidth="1"/>
    <col min="10249" max="10249" width="11.26953125" customWidth="1"/>
    <col min="10498" max="10498" width="4" customWidth="1"/>
    <col min="10499" max="10499" width="26.453125" customWidth="1"/>
    <col min="10503" max="10503" width="7.453125" customWidth="1"/>
    <col min="10504" max="10504" width="13.1796875" customWidth="1"/>
    <col min="10505" max="10505" width="11.26953125" customWidth="1"/>
    <col min="10754" max="10754" width="4" customWidth="1"/>
    <col min="10755" max="10755" width="26.453125" customWidth="1"/>
    <col min="10759" max="10759" width="7.453125" customWidth="1"/>
    <col min="10760" max="10760" width="13.1796875" customWidth="1"/>
    <col min="10761" max="10761" width="11.26953125" customWidth="1"/>
    <col min="11010" max="11010" width="4" customWidth="1"/>
    <col min="11011" max="11011" width="26.453125" customWidth="1"/>
    <col min="11015" max="11015" width="7.453125" customWidth="1"/>
    <col min="11016" max="11016" width="13.1796875" customWidth="1"/>
    <col min="11017" max="11017" width="11.26953125" customWidth="1"/>
    <col min="11266" max="11266" width="4" customWidth="1"/>
    <col min="11267" max="11267" width="26.453125" customWidth="1"/>
    <col min="11271" max="11271" width="7.453125" customWidth="1"/>
    <col min="11272" max="11272" width="13.1796875" customWidth="1"/>
    <col min="11273" max="11273" width="11.26953125" customWidth="1"/>
    <col min="11522" max="11522" width="4" customWidth="1"/>
    <col min="11523" max="11523" width="26.453125" customWidth="1"/>
    <col min="11527" max="11527" width="7.453125" customWidth="1"/>
    <col min="11528" max="11528" width="13.1796875" customWidth="1"/>
    <col min="11529" max="11529" width="11.26953125" customWidth="1"/>
    <col min="11778" max="11778" width="4" customWidth="1"/>
    <col min="11779" max="11779" width="26.453125" customWidth="1"/>
    <col min="11783" max="11783" width="7.453125" customWidth="1"/>
    <col min="11784" max="11784" width="13.1796875" customWidth="1"/>
    <col min="11785" max="11785" width="11.26953125" customWidth="1"/>
    <col min="12034" max="12034" width="4" customWidth="1"/>
    <col min="12035" max="12035" width="26.453125" customWidth="1"/>
    <col min="12039" max="12039" width="7.453125" customWidth="1"/>
    <col min="12040" max="12040" width="13.1796875" customWidth="1"/>
    <col min="12041" max="12041" width="11.26953125" customWidth="1"/>
    <col min="12290" max="12290" width="4" customWidth="1"/>
    <col min="12291" max="12291" width="26.453125" customWidth="1"/>
    <col min="12295" max="12295" width="7.453125" customWidth="1"/>
    <col min="12296" max="12296" width="13.1796875" customWidth="1"/>
    <col min="12297" max="12297" width="11.26953125" customWidth="1"/>
    <col min="12546" max="12546" width="4" customWidth="1"/>
    <col min="12547" max="12547" width="26.453125" customWidth="1"/>
    <col min="12551" max="12551" width="7.453125" customWidth="1"/>
    <col min="12552" max="12552" width="13.1796875" customWidth="1"/>
    <col min="12553" max="12553" width="11.26953125" customWidth="1"/>
    <col min="12802" max="12802" width="4" customWidth="1"/>
    <col min="12803" max="12803" width="26.453125" customWidth="1"/>
    <col min="12807" max="12807" width="7.453125" customWidth="1"/>
    <col min="12808" max="12808" width="13.1796875" customWidth="1"/>
    <col min="12809" max="12809" width="11.26953125" customWidth="1"/>
    <col min="13058" max="13058" width="4" customWidth="1"/>
    <col min="13059" max="13059" width="26.453125" customWidth="1"/>
    <col min="13063" max="13063" width="7.453125" customWidth="1"/>
    <col min="13064" max="13064" width="13.1796875" customWidth="1"/>
    <col min="13065" max="13065" width="11.26953125" customWidth="1"/>
    <col min="13314" max="13314" width="4" customWidth="1"/>
    <col min="13315" max="13315" width="26.453125" customWidth="1"/>
    <col min="13319" max="13319" width="7.453125" customWidth="1"/>
    <col min="13320" max="13320" width="13.1796875" customWidth="1"/>
    <col min="13321" max="13321" width="11.26953125" customWidth="1"/>
    <col min="13570" max="13570" width="4" customWidth="1"/>
    <col min="13571" max="13571" width="26.453125" customWidth="1"/>
    <col min="13575" max="13575" width="7.453125" customWidth="1"/>
    <col min="13576" max="13576" width="13.1796875" customWidth="1"/>
    <col min="13577" max="13577" width="11.26953125" customWidth="1"/>
    <col min="13826" max="13826" width="4" customWidth="1"/>
    <col min="13827" max="13827" width="26.453125" customWidth="1"/>
    <col min="13831" max="13831" width="7.453125" customWidth="1"/>
    <col min="13832" max="13832" width="13.1796875" customWidth="1"/>
    <col min="13833" max="13833" width="11.26953125" customWidth="1"/>
    <col min="14082" max="14082" width="4" customWidth="1"/>
    <col min="14083" max="14083" width="26.453125" customWidth="1"/>
    <col min="14087" max="14087" width="7.453125" customWidth="1"/>
    <col min="14088" max="14088" width="13.1796875" customWidth="1"/>
    <col min="14089" max="14089" width="11.26953125" customWidth="1"/>
    <col min="14338" max="14338" width="4" customWidth="1"/>
    <col min="14339" max="14339" width="26.453125" customWidth="1"/>
    <col min="14343" max="14343" width="7.453125" customWidth="1"/>
    <col min="14344" max="14344" width="13.1796875" customWidth="1"/>
    <col min="14345" max="14345" width="11.26953125" customWidth="1"/>
    <col min="14594" max="14594" width="4" customWidth="1"/>
    <col min="14595" max="14595" width="26.453125" customWidth="1"/>
    <col min="14599" max="14599" width="7.453125" customWidth="1"/>
    <col min="14600" max="14600" width="13.1796875" customWidth="1"/>
    <col min="14601" max="14601" width="11.26953125" customWidth="1"/>
    <col min="14850" max="14850" width="4" customWidth="1"/>
    <col min="14851" max="14851" width="26.453125" customWidth="1"/>
    <col min="14855" max="14855" width="7.453125" customWidth="1"/>
    <col min="14856" max="14856" width="13.1796875" customWidth="1"/>
    <col min="14857" max="14857" width="11.26953125" customWidth="1"/>
    <col min="15106" max="15106" width="4" customWidth="1"/>
    <col min="15107" max="15107" width="26.453125" customWidth="1"/>
    <col min="15111" max="15111" width="7.453125" customWidth="1"/>
    <col min="15112" max="15112" width="13.1796875" customWidth="1"/>
    <col min="15113" max="15113" width="11.26953125" customWidth="1"/>
    <col min="15362" max="15362" width="4" customWidth="1"/>
    <col min="15363" max="15363" width="26.453125" customWidth="1"/>
    <col min="15367" max="15367" width="7.453125" customWidth="1"/>
    <col min="15368" max="15368" width="13.1796875" customWidth="1"/>
    <col min="15369" max="15369" width="11.26953125" customWidth="1"/>
    <col min="15618" max="15618" width="4" customWidth="1"/>
    <col min="15619" max="15619" width="26.453125" customWidth="1"/>
    <col min="15623" max="15623" width="7.453125" customWidth="1"/>
    <col min="15624" max="15624" width="13.1796875" customWidth="1"/>
    <col min="15625" max="15625" width="11.26953125" customWidth="1"/>
    <col min="15874" max="15874" width="4" customWidth="1"/>
    <col min="15875" max="15875" width="26.453125" customWidth="1"/>
    <col min="15879" max="15879" width="7.453125" customWidth="1"/>
    <col min="15880" max="15880" width="13.1796875" customWidth="1"/>
    <col min="15881" max="15881" width="11.26953125" customWidth="1"/>
    <col min="16130" max="16130" width="4" customWidth="1"/>
    <col min="16131" max="16131" width="26.453125" customWidth="1"/>
    <col min="16135" max="16135" width="7.453125" customWidth="1"/>
    <col min="16136" max="16136" width="13.1796875" customWidth="1"/>
    <col min="16137" max="16137" width="11.26953125" customWidth="1"/>
  </cols>
  <sheetData>
    <row r="1" spans="1:10" ht="15.5" x14ac:dyDescent="0.35">
      <c r="A1" s="111" t="s">
        <v>43</v>
      </c>
      <c r="B1" s="111"/>
      <c r="C1" s="111"/>
      <c r="D1" s="111"/>
      <c r="E1" s="111"/>
      <c r="F1" s="111"/>
      <c r="G1" s="111"/>
      <c r="H1" s="111"/>
      <c r="I1" s="111"/>
      <c r="J1" s="6"/>
    </row>
    <row r="2" spans="1:10" ht="21" x14ac:dyDescent="0.5">
      <c r="A2" s="112" t="s">
        <v>50</v>
      </c>
      <c r="B2" s="112"/>
      <c r="C2" s="112"/>
      <c r="D2" s="112"/>
      <c r="E2" s="112"/>
      <c r="F2" s="112"/>
      <c r="G2" s="112"/>
      <c r="H2" s="112"/>
      <c r="I2" s="112"/>
      <c r="J2" s="6"/>
    </row>
    <row r="3" spans="1:10" ht="15.5" x14ac:dyDescent="0.35">
      <c r="A3" s="3"/>
      <c r="B3" s="3" t="s">
        <v>51</v>
      </c>
      <c r="C3" s="3"/>
      <c r="D3" s="3"/>
      <c r="E3" s="3"/>
      <c r="F3" s="3"/>
      <c r="G3" s="3"/>
      <c r="H3" s="3"/>
      <c r="I3" s="3"/>
      <c r="J3" s="6"/>
    </row>
    <row r="5" spans="1:10" ht="25.5" customHeight="1" x14ac:dyDescent="0.25">
      <c r="A5" s="10" t="s">
        <v>44</v>
      </c>
      <c r="B5" s="10" t="s">
        <v>52</v>
      </c>
      <c r="C5" s="10" t="s">
        <v>45</v>
      </c>
      <c r="D5" s="10" t="s">
        <v>53</v>
      </c>
      <c r="E5" s="10" t="s">
        <v>3</v>
      </c>
      <c r="F5" s="10" t="s">
        <v>46</v>
      </c>
      <c r="G5" s="10" t="s">
        <v>5</v>
      </c>
      <c r="H5" s="10" t="s">
        <v>47</v>
      </c>
      <c r="I5" s="10" t="s">
        <v>48</v>
      </c>
    </row>
    <row r="6" spans="1:10" ht="36" customHeight="1" x14ac:dyDescent="0.25">
      <c r="A6" s="7">
        <v>1</v>
      </c>
      <c r="B6" s="12" t="s">
        <v>40</v>
      </c>
      <c r="C6" s="7" t="s">
        <v>49</v>
      </c>
      <c r="D6" s="7"/>
      <c r="E6" s="9">
        <v>9.125</v>
      </c>
      <c r="F6" s="7">
        <v>41</v>
      </c>
      <c r="G6" s="7">
        <f t="shared" ref="G6:G12" si="0">E6*F6</f>
        <v>374.125</v>
      </c>
      <c r="H6" s="9">
        <v>0.61699999999999999</v>
      </c>
      <c r="I6" s="9">
        <f t="shared" ref="I6:I11" si="1">G6*H6</f>
        <v>230.83512500000001</v>
      </c>
    </row>
    <row r="7" spans="1:10" ht="36" customHeight="1" x14ac:dyDescent="0.25">
      <c r="A7" s="7">
        <v>2</v>
      </c>
      <c r="B7" s="2" t="s">
        <v>24</v>
      </c>
      <c r="C7" s="7" t="s">
        <v>49</v>
      </c>
      <c r="D7" s="7"/>
      <c r="E7" s="9">
        <v>2.75</v>
      </c>
      <c r="F7" s="7">
        <v>124</v>
      </c>
      <c r="G7" s="9">
        <f t="shared" si="0"/>
        <v>341</v>
      </c>
      <c r="H7" s="9">
        <v>0.61699999999999999</v>
      </c>
      <c r="I7" s="9">
        <f t="shared" si="1"/>
        <v>210.39699999999999</v>
      </c>
    </row>
    <row r="8" spans="1:10" ht="36" customHeight="1" x14ac:dyDescent="0.25">
      <c r="A8" s="7">
        <v>3</v>
      </c>
      <c r="B8" s="2" t="s">
        <v>25</v>
      </c>
      <c r="C8" s="7" t="s">
        <v>49</v>
      </c>
      <c r="D8" s="7"/>
      <c r="E8" s="9">
        <v>13.275</v>
      </c>
      <c r="F8" s="7">
        <v>41</v>
      </c>
      <c r="G8" s="9">
        <f t="shared" si="0"/>
        <v>544.27499999999998</v>
      </c>
      <c r="H8" s="9">
        <v>0.61699999999999999</v>
      </c>
      <c r="I8" s="9">
        <f t="shared" si="1"/>
        <v>335.81767500000001</v>
      </c>
    </row>
    <row r="9" spans="1:10" ht="36" customHeight="1" x14ac:dyDescent="0.25">
      <c r="A9" s="7">
        <v>4</v>
      </c>
      <c r="B9" s="2" t="s">
        <v>26</v>
      </c>
      <c r="C9" s="7" t="s">
        <v>49</v>
      </c>
      <c r="D9" s="7"/>
      <c r="E9" s="9">
        <v>2.75</v>
      </c>
      <c r="F9" s="7">
        <v>176</v>
      </c>
      <c r="G9" s="9">
        <f t="shared" si="0"/>
        <v>484</v>
      </c>
      <c r="H9" s="9">
        <v>0.61699999999999999</v>
      </c>
      <c r="I9" s="9">
        <f t="shared" si="1"/>
        <v>298.62799999999999</v>
      </c>
    </row>
    <row r="10" spans="1:10" ht="36" customHeight="1" x14ac:dyDescent="0.25">
      <c r="A10" s="7">
        <v>5</v>
      </c>
      <c r="B10" s="13" t="s">
        <v>27</v>
      </c>
      <c r="C10" s="7" t="s">
        <v>49</v>
      </c>
      <c r="D10" s="7"/>
      <c r="E10" s="9">
        <v>22.1</v>
      </c>
      <c r="F10" s="7">
        <v>60</v>
      </c>
      <c r="G10" s="9">
        <f t="shared" si="0"/>
        <v>1326</v>
      </c>
      <c r="H10" s="9">
        <v>0.61699999999999999</v>
      </c>
      <c r="I10" s="9">
        <f t="shared" si="1"/>
        <v>818.14199999999994</v>
      </c>
    </row>
    <row r="11" spans="1:10" ht="36" customHeight="1" x14ac:dyDescent="0.25">
      <c r="A11" s="7">
        <v>6</v>
      </c>
      <c r="B11" s="13" t="s">
        <v>28</v>
      </c>
      <c r="C11" s="7" t="s">
        <v>49</v>
      </c>
      <c r="D11" s="7"/>
      <c r="E11" s="9">
        <v>4.3250000000000002</v>
      </c>
      <c r="F11" s="7">
        <v>295</v>
      </c>
      <c r="G11" s="9">
        <f t="shared" si="0"/>
        <v>1275.875</v>
      </c>
      <c r="H11" s="9">
        <v>0.61699999999999999</v>
      </c>
      <c r="I11" s="9">
        <f t="shared" si="1"/>
        <v>787.21487500000001</v>
      </c>
    </row>
    <row r="12" spans="1:10" ht="25" customHeight="1" x14ac:dyDescent="0.25">
      <c r="A12" s="7">
        <v>7</v>
      </c>
      <c r="B12" s="2" t="s">
        <v>33</v>
      </c>
      <c r="C12" s="7" t="s">
        <v>49</v>
      </c>
      <c r="D12" s="7"/>
      <c r="E12" s="7">
        <v>8.85</v>
      </c>
      <c r="F12" s="7">
        <v>17</v>
      </c>
      <c r="G12" s="7">
        <f t="shared" si="0"/>
        <v>150.44999999999999</v>
      </c>
      <c r="H12" s="9">
        <v>0.61699999999999999</v>
      </c>
      <c r="I12" s="9">
        <f t="shared" ref="I12:I24" si="2">G12*H12</f>
        <v>92.827649999999991</v>
      </c>
    </row>
    <row r="13" spans="1:10" ht="25" customHeight="1" x14ac:dyDescent="0.25">
      <c r="A13" s="121">
        <v>8</v>
      </c>
      <c r="B13" s="113" t="s">
        <v>34</v>
      </c>
      <c r="C13" s="7" t="s">
        <v>49</v>
      </c>
      <c r="D13" s="7"/>
      <c r="E13" s="7">
        <v>2.4500000000000002</v>
      </c>
      <c r="F13" s="7">
        <v>30</v>
      </c>
      <c r="G13" s="7">
        <f t="shared" ref="G13:G24" si="3">E13*F13</f>
        <v>73.5</v>
      </c>
      <c r="H13" s="9">
        <v>0.61699999999999999</v>
      </c>
      <c r="I13" s="9">
        <f t="shared" si="2"/>
        <v>45.349499999999999</v>
      </c>
    </row>
    <row r="14" spans="1:10" ht="25" customHeight="1" x14ac:dyDescent="0.25">
      <c r="A14" s="122"/>
      <c r="B14" s="114"/>
      <c r="C14" s="7" t="s">
        <v>49</v>
      </c>
      <c r="D14" s="7"/>
      <c r="E14" s="7">
        <v>2.5499999999999998</v>
      </c>
      <c r="F14" s="7">
        <v>30</v>
      </c>
      <c r="G14" s="7">
        <f t="shared" si="3"/>
        <v>76.5</v>
      </c>
      <c r="H14" s="9">
        <v>0.61699999999999999</v>
      </c>
      <c r="I14" s="9">
        <f t="shared" si="2"/>
        <v>47.200499999999998</v>
      </c>
    </row>
    <row r="15" spans="1:10" ht="25" customHeight="1" x14ac:dyDescent="0.25">
      <c r="A15" s="121">
        <v>9</v>
      </c>
      <c r="B15" s="115" t="s">
        <v>35</v>
      </c>
      <c r="C15" s="7" t="s">
        <v>49</v>
      </c>
      <c r="D15" s="7"/>
      <c r="E15" s="9">
        <v>12.95</v>
      </c>
      <c r="F15" s="7">
        <v>12</v>
      </c>
      <c r="G15" s="7">
        <f t="shared" si="3"/>
        <v>155.39999999999998</v>
      </c>
      <c r="H15" s="9">
        <v>0.61699999999999999</v>
      </c>
      <c r="I15" s="9">
        <f t="shared" si="2"/>
        <v>95.881799999999984</v>
      </c>
    </row>
    <row r="16" spans="1:10" ht="25" customHeight="1" x14ac:dyDescent="0.25">
      <c r="A16" s="122"/>
      <c r="B16" s="114"/>
      <c r="C16" s="7" t="s">
        <v>49</v>
      </c>
      <c r="D16" s="7"/>
      <c r="E16" s="9">
        <v>13.05</v>
      </c>
      <c r="F16" s="7">
        <v>5</v>
      </c>
      <c r="G16" s="7">
        <f t="shared" si="3"/>
        <v>65.25</v>
      </c>
      <c r="H16" s="9">
        <v>0.61699999999999999</v>
      </c>
      <c r="I16" s="9">
        <f t="shared" si="2"/>
        <v>40.259250000000002</v>
      </c>
    </row>
    <row r="17" spans="1:9" ht="25" customHeight="1" x14ac:dyDescent="0.25">
      <c r="A17" s="121">
        <v>10</v>
      </c>
      <c r="B17" s="115" t="s">
        <v>36</v>
      </c>
      <c r="C17" s="7" t="s">
        <v>49</v>
      </c>
      <c r="D17" s="7"/>
      <c r="E17" s="9">
        <v>2.4500000000000002</v>
      </c>
      <c r="F17" s="7">
        <v>63</v>
      </c>
      <c r="G17" s="7">
        <f t="shared" si="3"/>
        <v>154.35000000000002</v>
      </c>
      <c r="H17" s="9">
        <v>0.61699999999999999</v>
      </c>
      <c r="I17" s="9">
        <f t="shared" si="2"/>
        <v>95.233950000000007</v>
      </c>
    </row>
    <row r="18" spans="1:9" ht="33" customHeight="1" x14ac:dyDescent="0.25">
      <c r="A18" s="122"/>
      <c r="B18" s="114"/>
      <c r="C18" s="7" t="s">
        <v>49</v>
      </c>
      <c r="D18" s="7"/>
      <c r="E18" s="7">
        <v>2.5499999999999998</v>
      </c>
      <c r="F18" s="7">
        <v>24</v>
      </c>
      <c r="G18" s="7">
        <f t="shared" si="3"/>
        <v>61.199999999999996</v>
      </c>
      <c r="H18" s="9">
        <v>0.61699999999999999</v>
      </c>
      <c r="I18" s="9">
        <f t="shared" si="2"/>
        <v>37.760399999999997</v>
      </c>
    </row>
    <row r="19" spans="1:9" ht="33" customHeight="1" x14ac:dyDescent="0.25">
      <c r="A19" s="7">
        <v>11</v>
      </c>
      <c r="B19" s="13" t="s">
        <v>29</v>
      </c>
      <c r="C19" s="7" t="s">
        <v>49</v>
      </c>
      <c r="D19" s="7"/>
      <c r="E19" s="7">
        <v>3.9750000000000001</v>
      </c>
      <c r="F19" s="7">
        <v>10</v>
      </c>
      <c r="G19" s="7">
        <f t="shared" si="3"/>
        <v>39.75</v>
      </c>
      <c r="H19" s="9">
        <v>0.61699999999999999</v>
      </c>
      <c r="I19" s="9">
        <f t="shared" si="2"/>
        <v>24.525749999999999</v>
      </c>
    </row>
    <row r="20" spans="1:9" ht="25" customHeight="1" x14ac:dyDescent="0.25">
      <c r="A20" s="121">
        <v>12</v>
      </c>
      <c r="B20" s="119" t="s">
        <v>30</v>
      </c>
      <c r="C20" s="7" t="s">
        <v>49</v>
      </c>
      <c r="D20" s="7"/>
      <c r="E20" s="7">
        <v>1.35</v>
      </c>
      <c r="F20" s="7">
        <v>14</v>
      </c>
      <c r="G20" s="7">
        <f t="shared" si="3"/>
        <v>18.900000000000002</v>
      </c>
      <c r="H20" s="9">
        <v>0.61699999999999999</v>
      </c>
      <c r="I20" s="9">
        <f t="shared" si="2"/>
        <v>11.661300000000001</v>
      </c>
    </row>
    <row r="21" spans="1:9" ht="25" customHeight="1" x14ac:dyDescent="0.25">
      <c r="A21" s="122"/>
      <c r="B21" s="120"/>
      <c r="C21" s="7" t="s">
        <v>49</v>
      </c>
      <c r="D21" s="7"/>
      <c r="E21" s="7">
        <v>1.45</v>
      </c>
      <c r="F21" s="7">
        <v>14</v>
      </c>
      <c r="G21" s="7">
        <f t="shared" si="3"/>
        <v>20.3</v>
      </c>
      <c r="H21" s="9">
        <v>0.61699999999999999</v>
      </c>
      <c r="I21" s="9">
        <f t="shared" si="2"/>
        <v>12.5251</v>
      </c>
    </row>
    <row r="22" spans="1:9" ht="25" customHeight="1" x14ac:dyDescent="0.25">
      <c r="A22" s="11">
        <v>13</v>
      </c>
      <c r="B22" s="14" t="s">
        <v>32</v>
      </c>
      <c r="C22" s="7" t="s">
        <v>49</v>
      </c>
      <c r="D22" s="7"/>
      <c r="E22" s="7">
        <v>1.325</v>
      </c>
      <c r="F22" s="7">
        <v>360</v>
      </c>
      <c r="G22" s="7">
        <f t="shared" si="3"/>
        <v>477</v>
      </c>
      <c r="H22" s="9">
        <v>0.61699999999999999</v>
      </c>
      <c r="I22" s="9">
        <f t="shared" si="2"/>
        <v>294.30899999999997</v>
      </c>
    </row>
    <row r="23" spans="1:9" ht="25" customHeight="1" x14ac:dyDescent="0.25">
      <c r="A23" s="11">
        <v>14</v>
      </c>
      <c r="B23" s="5" t="s">
        <v>41</v>
      </c>
      <c r="C23" s="7" t="s">
        <v>49</v>
      </c>
      <c r="D23" s="7"/>
      <c r="E23" s="9">
        <v>1.05</v>
      </c>
      <c r="F23" s="7">
        <v>7</v>
      </c>
      <c r="G23" s="9">
        <f t="shared" si="3"/>
        <v>7.3500000000000005</v>
      </c>
      <c r="H23" s="9">
        <v>0.61699999999999999</v>
      </c>
      <c r="I23" s="9">
        <f t="shared" si="2"/>
        <v>4.5349500000000003</v>
      </c>
    </row>
    <row r="24" spans="1:9" ht="25" customHeight="1" x14ac:dyDescent="0.25">
      <c r="A24" s="11">
        <v>15</v>
      </c>
      <c r="B24" s="4" t="s">
        <v>42</v>
      </c>
      <c r="C24" s="7" t="s">
        <v>49</v>
      </c>
      <c r="D24" s="7"/>
      <c r="E24" s="7">
        <v>0.82499999999999996</v>
      </c>
      <c r="F24" s="7">
        <v>8</v>
      </c>
      <c r="G24" s="9">
        <f t="shared" si="3"/>
        <v>6.6</v>
      </c>
      <c r="H24" s="9">
        <v>0.61699999999999999</v>
      </c>
      <c r="I24" s="9">
        <f t="shared" si="2"/>
        <v>4.0721999999999996</v>
      </c>
    </row>
    <row r="25" spans="1:9" ht="14.5" x14ac:dyDescent="0.25">
      <c r="A25" s="7"/>
      <c r="B25" s="126" t="s">
        <v>5</v>
      </c>
      <c r="C25" s="127"/>
      <c r="D25" s="127"/>
      <c r="E25" s="127"/>
      <c r="F25" s="127"/>
      <c r="G25" s="127"/>
      <c r="H25" s="128"/>
      <c r="I25" s="8">
        <f>SUM(I6:I24)</f>
        <v>3487.1760250000002</v>
      </c>
    </row>
    <row r="26" spans="1:9" ht="17.25" customHeight="1" x14ac:dyDescent="0.25">
      <c r="A26" s="123" t="s">
        <v>55</v>
      </c>
      <c r="B26" s="124"/>
      <c r="C26" s="124"/>
      <c r="D26" s="124"/>
      <c r="E26" s="124"/>
      <c r="F26" s="124"/>
      <c r="G26" s="124"/>
      <c r="H26" s="125"/>
      <c r="I26" s="15">
        <f>(ROUND(SUM(I25*2%),3))</f>
        <v>69.744</v>
      </c>
    </row>
    <row r="27" spans="1:9" ht="18.75" customHeight="1" x14ac:dyDescent="0.3">
      <c r="A27" s="116" t="s">
        <v>54</v>
      </c>
      <c r="B27" s="117"/>
      <c r="C27" s="117"/>
      <c r="D27" s="117"/>
      <c r="E27" s="117"/>
      <c r="F27" s="117"/>
      <c r="G27" s="117"/>
      <c r="H27" s="118"/>
      <c r="I27" s="16">
        <f>SUM(I25:I26)</f>
        <v>3556.9200250000004</v>
      </c>
    </row>
  </sheetData>
  <mergeCells count="13">
    <mergeCell ref="A1:I1"/>
    <mergeCell ref="A2:I2"/>
    <mergeCell ref="B13:B14"/>
    <mergeCell ref="B15:B16"/>
    <mergeCell ref="A27:H27"/>
    <mergeCell ref="B20:B21"/>
    <mergeCell ref="A20:A21"/>
    <mergeCell ref="A13:A14"/>
    <mergeCell ref="A15:A16"/>
    <mergeCell ref="A17:A18"/>
    <mergeCell ref="A26:H26"/>
    <mergeCell ref="B25:H25"/>
    <mergeCell ref="B17: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Analysis</vt:lpstr>
      <vt:lpstr>BoQ</vt:lpstr>
      <vt:lpstr>Bar Shedule</vt:lpstr>
    </vt:vector>
  </TitlesOfParts>
  <Company>UPPR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Kumar Saha, Gobinda</cp:lastModifiedBy>
  <cp:lastPrinted>2021-10-10T11:47:03Z</cp:lastPrinted>
  <dcterms:created xsi:type="dcterms:W3CDTF">2009-09-05T07:34:31Z</dcterms:created>
  <dcterms:modified xsi:type="dcterms:W3CDTF">2021-10-11T12:08:12Z</dcterms:modified>
</cp:coreProperties>
</file>