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755" firstSheet="1" activeTab="2"/>
  </bookViews>
  <sheets>
    <sheet name="Summary" sheetId="1" state="hidden" r:id="rId1"/>
    <sheet name="User guide" sheetId="2" r:id="rId2"/>
    <sheet name="Detailed Budget" sheetId="3" r:id="rId3"/>
    <sheet name="Users Calculation" sheetId="4" state="hidden" r:id="rId4"/>
    <sheet name="Comparison" sheetId="5" state="hidden" r:id="rId5"/>
    <sheet name="Budget Note" sheetId="6" r:id="rId6"/>
    <sheet name="Analysis" sheetId="7" state="hidden" r:id="rId7"/>
    <sheet name="Checklist" sheetId="8" state="hidden" r:id="rId8"/>
  </sheets>
  <definedNames>
    <definedName name="_xlnm.Print_Area" localSheetId="6">'Analysis'!$A$1:$H$135</definedName>
    <definedName name="_xlnm.Print_Area" localSheetId="7">'Checklist'!$A$1:$F$46</definedName>
    <definedName name="_xlnm.Print_Area" localSheetId="2">'Detailed Budget'!$B$2:$AF$217</definedName>
    <definedName name="_xlnm.Print_Area" localSheetId="1">'User guide'!$A$2:$B$13</definedName>
    <definedName name="_xlnm.Print_Titles" localSheetId="2">'Detailed Budget'!$D:$F,'Detailed Budget'!$9:$11</definedName>
  </definedNames>
  <calcPr fullCalcOnLoad="1"/>
</workbook>
</file>

<file path=xl/comments3.xml><?xml version="1.0" encoding="utf-8"?>
<comments xmlns="http://schemas.openxmlformats.org/spreadsheetml/2006/main">
  <authors>
    <author>M. Kamruzzaman</author>
  </authors>
  <commentList>
    <comment ref="E136" authorId="0">
      <text>
        <r>
          <rPr>
            <b/>
            <sz val="9"/>
            <rFont val="Tahoma"/>
            <family val="2"/>
          </rPr>
          <t>M. Kamruzzaman:</t>
        </r>
        <r>
          <rPr>
            <sz val="9"/>
            <rFont val="Tahoma"/>
            <family val="2"/>
          </rPr>
          <t xml:space="preserve">
Budget not Available</t>
        </r>
      </text>
    </comment>
    <comment ref="E191" authorId="0">
      <text>
        <r>
          <rPr>
            <b/>
            <sz val="9"/>
            <rFont val="Tahoma"/>
            <family val="2"/>
          </rPr>
          <t>M. Kamruzzaman:</t>
        </r>
        <r>
          <rPr>
            <sz val="9"/>
            <rFont val="Tahoma"/>
            <family val="2"/>
          </rPr>
          <t xml:space="preserve">
Budget not Available</t>
        </r>
      </text>
    </comment>
    <comment ref="AI187" authorId="0">
      <text>
        <r>
          <rPr>
            <b/>
            <sz val="9"/>
            <rFont val="Tahoma"/>
            <family val="2"/>
          </rPr>
          <t>M. Kamruzzaman:</t>
        </r>
        <r>
          <rPr>
            <sz val="9"/>
            <rFont val="Tahoma"/>
            <family val="2"/>
          </rPr>
          <t xml:space="preserve">
How many MC?</t>
        </r>
      </text>
    </comment>
    <comment ref="AI191" authorId="0">
      <text>
        <r>
          <rPr>
            <b/>
            <sz val="9"/>
            <rFont val="Tahoma"/>
            <family val="2"/>
          </rPr>
          <t>M. Kamruzzaman:</t>
        </r>
        <r>
          <rPr>
            <sz val="9"/>
            <rFont val="Tahoma"/>
            <family val="2"/>
          </rPr>
          <t xml:space="preserve">
Where is Budget?</t>
        </r>
      </text>
    </comment>
  </commentList>
</comments>
</file>

<file path=xl/sharedStrings.xml><?xml version="1.0" encoding="utf-8"?>
<sst xmlns="http://schemas.openxmlformats.org/spreadsheetml/2006/main" count="877" uniqueCount="649">
  <si>
    <t>Figures in Taka</t>
  </si>
  <si>
    <t>Code</t>
  </si>
  <si>
    <t>Sector/Type of work / Activities</t>
  </si>
  <si>
    <t>May</t>
  </si>
  <si>
    <t xml:space="preserve">Sector : Water </t>
  </si>
  <si>
    <t>1.A</t>
  </si>
  <si>
    <t>Water Service delivery(WSD)</t>
  </si>
  <si>
    <t>1.A.1</t>
  </si>
  <si>
    <t>1.A.2</t>
  </si>
  <si>
    <t>1.A.4</t>
  </si>
  <si>
    <t>1.A.6</t>
  </si>
  <si>
    <t>1.A.7</t>
  </si>
  <si>
    <t>1.A.8</t>
  </si>
  <si>
    <t>1.A.9</t>
  </si>
  <si>
    <t>1.A.11</t>
  </si>
  <si>
    <t>1.A.12</t>
  </si>
  <si>
    <t xml:space="preserve">Tools </t>
  </si>
  <si>
    <t>Sub total-1.A/WSD</t>
  </si>
  <si>
    <t>1.B</t>
  </si>
  <si>
    <t>Water Policy advocacy(WPA)</t>
  </si>
  <si>
    <t>1.B.4</t>
  </si>
  <si>
    <t xml:space="preserve">Workshop with DWASA on due bills </t>
  </si>
  <si>
    <t>1.B.5</t>
  </si>
  <si>
    <t xml:space="preserve">DWASA Central Coordination Meeting </t>
  </si>
  <si>
    <t xml:space="preserve">DWASA Zonal Coordination Meeting </t>
  </si>
  <si>
    <t>Day Observ.(World Water Day,)</t>
  </si>
  <si>
    <t>Sub total-Water Policy-1.B/WPA</t>
  </si>
  <si>
    <t>1.C</t>
  </si>
  <si>
    <t>Water Sector effectiveness  (WSE)</t>
  </si>
  <si>
    <t>1.C.1</t>
  </si>
  <si>
    <t xml:space="preserve">Caretaker Training on O&amp;M </t>
  </si>
  <si>
    <t>1.C.2</t>
  </si>
  <si>
    <t>1.C.3</t>
  </si>
  <si>
    <t>Sub total-Water Sec.Effective-1.C/WSE</t>
  </si>
  <si>
    <t>Total-1.0/Water Sector</t>
  </si>
  <si>
    <t>Sector: Sanitation</t>
  </si>
  <si>
    <t>2.A</t>
  </si>
  <si>
    <t>Sanitation Service Delivery(SSD)</t>
  </si>
  <si>
    <t>2.A.1</t>
  </si>
  <si>
    <t>2.A.2</t>
  </si>
  <si>
    <t>2.A.3</t>
  </si>
  <si>
    <t>2.A.4</t>
  </si>
  <si>
    <t>2.A.5</t>
  </si>
  <si>
    <t>2.A.6</t>
  </si>
  <si>
    <t>2.A.7</t>
  </si>
  <si>
    <t>2.A.8</t>
  </si>
  <si>
    <t>2.A.10</t>
  </si>
  <si>
    <t>2.A.11</t>
  </si>
  <si>
    <t>2.A.12</t>
  </si>
  <si>
    <t xml:space="preserve">Community based SWM system </t>
  </si>
  <si>
    <t>2.A.13</t>
  </si>
  <si>
    <t>Sub total-2.A/SSD</t>
  </si>
  <si>
    <t>2.B</t>
  </si>
  <si>
    <t>Sanitation Policy Advocacy(SPA)</t>
  </si>
  <si>
    <t>Sub total-Sanitation Policy-2.B/SPA</t>
  </si>
  <si>
    <t>2.C</t>
  </si>
  <si>
    <t>Sanitation Sector Effectiveness(SSE)</t>
  </si>
  <si>
    <t>2.C.1</t>
  </si>
  <si>
    <t>2.C.2</t>
  </si>
  <si>
    <t xml:space="preserve">Ward Sanitation Taskforce Meeting </t>
  </si>
  <si>
    <t>2.C.3</t>
  </si>
  <si>
    <t xml:space="preserve">Zonal Sanitation Taskforce Meeting </t>
  </si>
  <si>
    <t>2.C.4</t>
  </si>
  <si>
    <t>Caretaker Training on O&amp;M of Public Toilet</t>
  </si>
  <si>
    <t>2.C.5</t>
  </si>
  <si>
    <t>DNCC Sanitation Taskforce Meeting</t>
  </si>
  <si>
    <t>2.C.6</t>
  </si>
  <si>
    <t>Sub total-Sani. Effcective-2.C/SSE</t>
  </si>
  <si>
    <t>Total 2.0/Sanitation Sector</t>
  </si>
  <si>
    <t xml:space="preserve">Sector Hygiene </t>
  </si>
  <si>
    <t>3.A</t>
  </si>
  <si>
    <t>Hygiene Service Delivery(HSD)</t>
  </si>
  <si>
    <t>3.A.3</t>
  </si>
  <si>
    <t>Trg. to Occupational group in slum</t>
  </si>
  <si>
    <t>3.A.4</t>
  </si>
  <si>
    <t>Orientation on MHM with adoleacent girls group at community level</t>
  </si>
  <si>
    <t>3.A.5</t>
  </si>
  <si>
    <t>3.A.6</t>
  </si>
  <si>
    <t>3.A.8</t>
  </si>
  <si>
    <t>MHM Session at School</t>
  </si>
  <si>
    <t>3.A.9</t>
  </si>
  <si>
    <t>Hygiene Trg. for socially excluded group</t>
  </si>
  <si>
    <t>3.A.10</t>
  </si>
  <si>
    <t>WaSH Campaign at School</t>
  </si>
  <si>
    <t>3.A.12</t>
  </si>
  <si>
    <t>3.A.13</t>
  </si>
  <si>
    <t>Community Mobilizer-Honourim</t>
  </si>
  <si>
    <t>3.A.14</t>
  </si>
  <si>
    <t>Community Mobilizer-Conveyance</t>
  </si>
  <si>
    <t>3.B</t>
  </si>
  <si>
    <t>Hygiene Policy advocacy(HPA)</t>
  </si>
  <si>
    <t>3.B.1</t>
  </si>
  <si>
    <t>3.B.2</t>
  </si>
  <si>
    <t>3.B.3</t>
  </si>
  <si>
    <t>Sub total- Hygiene Policy- 3.B/HPA</t>
  </si>
  <si>
    <t>3.C</t>
  </si>
  <si>
    <t>Hygiene Sector Effectiveness(HSE)</t>
  </si>
  <si>
    <t>3.C.1</t>
  </si>
  <si>
    <t>3.C.2</t>
  </si>
  <si>
    <t>3.C.3</t>
  </si>
  <si>
    <t>3.C.4</t>
  </si>
  <si>
    <t>3.C.5</t>
  </si>
  <si>
    <t>Sub total-Hygi. Effectiveness-3.C/HSE</t>
  </si>
  <si>
    <t>Total 3/Hygiene Sector</t>
  </si>
  <si>
    <t>Sector: X</t>
  </si>
  <si>
    <t>4.B</t>
  </si>
  <si>
    <t>X-Sector Policy Advocacy(X-PA)</t>
  </si>
  <si>
    <t>4.B.1</t>
  </si>
  <si>
    <t xml:space="preserve">Orientation on ,role and responsiblity of  duty bearers. </t>
  </si>
  <si>
    <t>4.B.2</t>
  </si>
  <si>
    <t xml:space="preserve">Convention of CAC ( NBUS) </t>
  </si>
  <si>
    <t>4.B.3</t>
  </si>
  <si>
    <t>4.B.4</t>
  </si>
  <si>
    <t xml:space="preserve">Meeting of CAC ( NBUS) </t>
  </si>
  <si>
    <t>4.B.5</t>
  </si>
  <si>
    <t>4.B.6</t>
  </si>
  <si>
    <t>4.B.7</t>
  </si>
  <si>
    <t>4.B.8</t>
  </si>
  <si>
    <t>Sub total-X Sec. Policy Advocacy-4.A/X-PA</t>
  </si>
  <si>
    <t>4.C</t>
  </si>
  <si>
    <t>X-Sector Effectiveness  (X-SE)</t>
  </si>
  <si>
    <t>4.C.1</t>
  </si>
  <si>
    <t>4.C.2</t>
  </si>
  <si>
    <t>4.C.3</t>
  </si>
  <si>
    <t>4.C.4</t>
  </si>
  <si>
    <t xml:space="preserve">Planning/Learning Sharing Workshop </t>
  </si>
  <si>
    <t>4.C.5</t>
  </si>
  <si>
    <t>Exchange visit of staff ( National)</t>
  </si>
  <si>
    <t>4.C.6</t>
  </si>
  <si>
    <t>4.C.7</t>
  </si>
  <si>
    <t>Program Review Meeting</t>
  </si>
  <si>
    <t>4.C.8</t>
  </si>
  <si>
    <t>Annual Picnic</t>
  </si>
  <si>
    <t>4.C.9</t>
  </si>
  <si>
    <t>Exposure Visit (CAC &amp; Duty baerer)</t>
  </si>
  <si>
    <t>Orientation on DRR and CC to CBO</t>
  </si>
  <si>
    <t>Sub total-X Sec. Effectiveness-4.B/X-SE</t>
  </si>
  <si>
    <t>4.D</t>
  </si>
  <si>
    <t>X-Sector Ops Management(X-SOPM)</t>
  </si>
  <si>
    <t>4.D.1</t>
  </si>
  <si>
    <t xml:space="preserve">Staff salary </t>
  </si>
  <si>
    <t>Project Manager</t>
  </si>
  <si>
    <t>Project Engineer</t>
  </si>
  <si>
    <t>Monitoring Officer</t>
  </si>
  <si>
    <t>Sr. Accounts Officer</t>
  </si>
  <si>
    <t>Assistant Project Engineer</t>
  </si>
  <si>
    <t>Advocacy Officer</t>
  </si>
  <si>
    <t>Office Assistant</t>
  </si>
  <si>
    <t>Guard</t>
  </si>
  <si>
    <t xml:space="preserve">Management Support cost </t>
  </si>
  <si>
    <t xml:space="preserve">Total Staff salary </t>
  </si>
  <si>
    <t>4.D.2</t>
  </si>
  <si>
    <t>Travel and per diem/Monitoring</t>
  </si>
  <si>
    <t>Staff travel outside Dhaka</t>
  </si>
  <si>
    <t>Total Travel and per diem</t>
  </si>
  <si>
    <t>4.D.3</t>
  </si>
  <si>
    <t>Equipment and furniture</t>
  </si>
  <si>
    <t>4.D.4</t>
  </si>
  <si>
    <t>Office Operation</t>
  </si>
  <si>
    <t>Office Rent (Project office-1 &amp; 1 sub office)</t>
  </si>
  <si>
    <t xml:space="preserve">Utility facilities </t>
  </si>
  <si>
    <t xml:space="preserve">Maintenance (Motorcycle &amp; Genarator) </t>
  </si>
  <si>
    <t>Communnications (Phone, Fax, Mobile, e-mail)</t>
  </si>
  <si>
    <t>Prining &amp; Stationaries</t>
  </si>
  <si>
    <t>Office Maintenance &amp; cleaning</t>
  </si>
  <si>
    <t>Entertainment</t>
  </si>
  <si>
    <t>Bank charge</t>
  </si>
  <si>
    <t>Postage and photocopy.</t>
  </si>
  <si>
    <t>Fuel  Motorcycle &amp; Genarator</t>
  </si>
  <si>
    <t>News paper</t>
  </si>
  <si>
    <t>Sub total-4.C/X-SOPM</t>
  </si>
  <si>
    <t>Total 4.0/X-Sector</t>
  </si>
  <si>
    <t xml:space="preserve"> Total (1-4)</t>
  </si>
  <si>
    <t>Grand total (1-5)</t>
  </si>
  <si>
    <t>Camera</t>
  </si>
  <si>
    <t>Quarterly budget allocation</t>
  </si>
  <si>
    <t>Total</t>
  </si>
  <si>
    <t xml:space="preserve">CMT -2 without bathing place </t>
  </si>
  <si>
    <t>User Orientation on Latrine Mgt</t>
  </si>
  <si>
    <t>WP Upgrade/Renovate at School</t>
  </si>
  <si>
    <t>Public Toilet renovation</t>
  </si>
  <si>
    <t xml:space="preserve">Public Toilet construction </t>
  </si>
  <si>
    <t xml:space="preserve">School Toilet renovation </t>
  </si>
  <si>
    <t xml:space="preserve">Waste Water Treatment </t>
  </si>
  <si>
    <t>School Toilet Construction</t>
  </si>
  <si>
    <t>Drain (rft)</t>
  </si>
  <si>
    <t>Footpath (rft)</t>
  </si>
  <si>
    <t>Water point-1 (Korial)</t>
  </si>
  <si>
    <t>Water point-2 (Korial)</t>
  </si>
  <si>
    <t>Water point-5 (Korial)</t>
  </si>
  <si>
    <t>WP-1  (Without bathing place)</t>
  </si>
  <si>
    <t>Upgrad/Renovate water point</t>
  </si>
  <si>
    <t>WP-5 with bathing place</t>
  </si>
  <si>
    <t xml:space="preserve">CMT-2 with bathing place </t>
  </si>
  <si>
    <t xml:space="preserve">CMT-4 with bathing place </t>
  </si>
  <si>
    <t xml:space="preserve">CMT-5 with  bathing place </t>
  </si>
  <si>
    <t>Exchange Visit CBO to CBO</t>
  </si>
  <si>
    <t>MC &amp;User Orientation on WSP&amp; Maintanence</t>
  </si>
  <si>
    <t xml:space="preserve">Hygine Campaign tools /IEC BCC Matarials </t>
  </si>
  <si>
    <t xml:space="preserve">CBO AGM </t>
  </si>
  <si>
    <t xml:space="preserve">Grassroot Convention on Observence of Sanitation month </t>
  </si>
  <si>
    <t>Training to CBO on WaSH Fund management</t>
  </si>
  <si>
    <t>Workshop with DNCC &amp; Sector Actor on Public Toilet</t>
  </si>
  <si>
    <t>Meeting with DCC on SWM</t>
  </si>
  <si>
    <t>Driver,Helper &amp; CBO  Orientation on SWM</t>
  </si>
  <si>
    <t>WP-5 without bathing place</t>
  </si>
  <si>
    <t xml:space="preserve">CMT-4 without bathing place </t>
  </si>
  <si>
    <t xml:space="preserve">CMT-6 with  bathing place </t>
  </si>
  <si>
    <t xml:space="preserve">HP message desimination to Child </t>
  </si>
  <si>
    <t xml:space="preserve"> </t>
  </si>
  <si>
    <t>Community Development Officer-3</t>
  </si>
  <si>
    <t>External audit/ Advertisement</t>
  </si>
  <si>
    <t xml:space="preserve">2nd Year total  </t>
  </si>
  <si>
    <t>It support(Share cost)</t>
  </si>
  <si>
    <t>1.A.5</t>
  </si>
  <si>
    <t>WP-1  (With bathing place)</t>
  </si>
  <si>
    <t>Water Quality Test</t>
  </si>
  <si>
    <t>Workshop on Modalities Development on WSASA Billing at karial slum</t>
  </si>
  <si>
    <t>1.A.3</t>
  </si>
  <si>
    <t>1.A.10</t>
  </si>
  <si>
    <t xml:space="preserve">WP  at School </t>
  </si>
  <si>
    <t xml:space="preserve">Stakeholder Meeting at Community level </t>
  </si>
  <si>
    <t>Poti distribution at Community level on pilot basis</t>
  </si>
  <si>
    <t>CBO Charted Development and display</t>
  </si>
  <si>
    <t xml:space="preserve">Demonsntration Workshop on Hygiene Strategy </t>
  </si>
  <si>
    <t>1.B.1</t>
  </si>
  <si>
    <t>1.B.2</t>
  </si>
  <si>
    <t>1.B.3</t>
  </si>
  <si>
    <t>1.C.4</t>
  </si>
  <si>
    <t>2.A.9</t>
  </si>
  <si>
    <t>2.A.14</t>
  </si>
  <si>
    <t>3.C.6</t>
  </si>
  <si>
    <t>3.C.7</t>
  </si>
  <si>
    <t>3.A.1</t>
  </si>
  <si>
    <t>3.A.2</t>
  </si>
  <si>
    <t>3.A.7</t>
  </si>
  <si>
    <t>3.A.11</t>
  </si>
  <si>
    <t>3.A.15</t>
  </si>
  <si>
    <t>3.A.16</t>
  </si>
  <si>
    <t>Over head @ 3% on Actual cost</t>
  </si>
  <si>
    <t>Sub total(HSD)</t>
  </si>
  <si>
    <t>Budget Allocation:</t>
  </si>
  <si>
    <t>%</t>
  </si>
  <si>
    <t>Program Budget</t>
  </si>
  <si>
    <t>Operation Budget</t>
  </si>
  <si>
    <t>Endrosed By</t>
  </si>
  <si>
    <t xml:space="preserve"> Orientation to Mason</t>
  </si>
  <si>
    <t>Day Observ.(Sanitation Month, Environmental  &amp; Toilet Day)</t>
  </si>
  <si>
    <t>Class captain meeting on Hygiene promotion</t>
  </si>
  <si>
    <t xml:space="preserve">School hygiene planning Meeting with SMC and Teachers </t>
  </si>
  <si>
    <t xml:space="preserve">Demonsntration material on hygiene </t>
  </si>
  <si>
    <t>Incentive for good performer at Community and School</t>
  </si>
  <si>
    <t>Orientation to mother and care giver on Hygienic disposal of under 5 children's feaces</t>
  </si>
  <si>
    <t>Mass gatharing on HP for Male group</t>
  </si>
  <si>
    <t>Day Observation.(Hand Washing Day)</t>
  </si>
  <si>
    <t>Workshop With Education Dept on School WaSH</t>
  </si>
  <si>
    <t>Meeting With Education Dept &amp; Teacher  on School WaSH</t>
  </si>
  <si>
    <t>Community Situation Analysis (Review)</t>
  </si>
  <si>
    <t>Community Based Solid Waste Planning workshop</t>
  </si>
  <si>
    <t xml:space="preserve">Awearness Session at Community and City level using different media </t>
  </si>
  <si>
    <t xml:space="preserve">Dessimination Meeting with CBO on Constitution </t>
  </si>
  <si>
    <t xml:space="preserve">Grassroot Convention on WaSH Rights  </t>
  </si>
  <si>
    <t>Capacity building to CBO (Leadership-2, Negotiation Skill-2, Fund Mgt-1.  5 days)</t>
  </si>
  <si>
    <t>Staff Training on HP (3 days)</t>
  </si>
  <si>
    <t xml:space="preserve"> Orientation to Staff on HP Strategy. </t>
  </si>
  <si>
    <t>Dushtha Shasthya Kendra (DSK)</t>
  </si>
  <si>
    <t>PEHUP-Dhaka</t>
  </si>
  <si>
    <t>SL</t>
  </si>
  <si>
    <t>Water</t>
  </si>
  <si>
    <t>Facilities</t>
  </si>
  <si>
    <t>Population</t>
  </si>
  <si>
    <t>Total Population</t>
  </si>
  <si>
    <t xml:space="preserve">WP Upgrade/Renovate </t>
  </si>
  <si>
    <t>WP-1 without  bathing place  (3000 lt.r capacity Brick made)</t>
  </si>
  <si>
    <t>WP-1 with  bathing place  (3000 lt.r capacity Brick made)</t>
  </si>
  <si>
    <t>WP-5 without bathing place (2100 lt.r capacity Brick made)</t>
  </si>
  <si>
    <t>WP-5 with bathing place (2100 lt.r capacity Brick made)</t>
  </si>
  <si>
    <t>WP Upgrade/Renovate at school</t>
  </si>
  <si>
    <t xml:space="preserve">WP with RWH at school </t>
  </si>
  <si>
    <t>WP-5 without  bathing place at karail (2100 Liters)</t>
  </si>
  <si>
    <t>WP-1 without bathing place at karail (3000 Liters)</t>
  </si>
  <si>
    <t>WP-2 with bathing place at karail (5600 Liters)</t>
  </si>
  <si>
    <t>Sanitation</t>
  </si>
  <si>
    <t xml:space="preserve">CMT-2 with  bathing place </t>
  </si>
  <si>
    <t xml:space="preserve">CMT-4 without   bathing place </t>
  </si>
  <si>
    <t xml:space="preserve">CMT-4 with  bathing place </t>
  </si>
  <si>
    <t>School toilet construction</t>
  </si>
  <si>
    <t xml:space="preserve">School toilet renovation </t>
  </si>
  <si>
    <t xml:space="preserve">Total </t>
  </si>
  <si>
    <t>Users Calculation (FY 2013-14)</t>
  </si>
  <si>
    <t>Unit Cost</t>
  </si>
  <si>
    <t xml:space="preserve">1st Year total  </t>
  </si>
  <si>
    <t>Quantity</t>
  </si>
  <si>
    <t>Remarkes</t>
  </si>
  <si>
    <t xml:space="preserve"> Dushtha Shasthya Kendra (DSK)</t>
  </si>
  <si>
    <t xml:space="preserve"> Promoting Environmental Health for the Urban Poor (PEHUP) in Dhaka City</t>
  </si>
  <si>
    <t>Comparison Statement</t>
  </si>
  <si>
    <t>GPS</t>
  </si>
  <si>
    <t>Safety Equipment &amp; First Aid Box</t>
  </si>
  <si>
    <t>Issue based water advocacy</t>
  </si>
  <si>
    <t xml:space="preserve">Sharing Workshop on DWASA-MoU </t>
  </si>
  <si>
    <t>Meeting between DWASA &amp; CBO to develop  on Billing system of korial</t>
  </si>
  <si>
    <t>Vehicle for Vacutug</t>
  </si>
  <si>
    <t xml:space="preserve">Meeting  with DCC + Traminal/Market committ for public toiletmgt issues </t>
  </si>
  <si>
    <t xml:space="preserve">Community Situation Analysis </t>
  </si>
  <si>
    <t>Documentation on CSA</t>
  </si>
  <si>
    <t>Staff Refeshers Trg. on Hardwear Implementation</t>
  </si>
  <si>
    <t>Staff Skill training/ Training on role &amp; regulation of DWASA</t>
  </si>
  <si>
    <t xml:space="preserve">Laptop </t>
  </si>
  <si>
    <t>Motorcycle</t>
  </si>
  <si>
    <t>Generator</t>
  </si>
  <si>
    <t>Printer</t>
  </si>
  <si>
    <t>Furniture &amp; Fixture</t>
  </si>
  <si>
    <t>Unit cost has been increased according to the Wab recommendation</t>
  </si>
  <si>
    <t>As per 2nd year plan budget has been included</t>
  </si>
  <si>
    <t>Unit cost has been reduced on the basis of last year experience</t>
  </si>
  <si>
    <t>Unit cost has been increased on the basis of last year experience</t>
  </si>
  <si>
    <t>In 1st year unit cost was for per person but in the 2nd year budget it is for per session</t>
  </si>
  <si>
    <t>With the WAB approval budget has been spent for water point at Karail slum</t>
  </si>
  <si>
    <t>As per Actual basis</t>
  </si>
  <si>
    <t>As per need of the project</t>
  </si>
  <si>
    <t>April,2012 to Marcch ,2013 (Approved)</t>
  </si>
  <si>
    <t>April 2013 to March 2014 (Proposed)</t>
  </si>
  <si>
    <t>Executive Director</t>
  </si>
  <si>
    <t>Submitted By:</t>
  </si>
  <si>
    <t xml:space="preserve">Name of the Organization: </t>
  </si>
  <si>
    <t xml:space="preserve">Name of the Project: </t>
  </si>
  <si>
    <t>Name of the Programme: Rural WaSH</t>
  </si>
  <si>
    <t xml:space="preserve">Cost Centre:  </t>
  </si>
  <si>
    <t>% of Overhead</t>
  </si>
  <si>
    <t xml:space="preserve">Fiscal Year: </t>
  </si>
  <si>
    <t>Operation &amp; Maintanance</t>
  </si>
  <si>
    <t xml:space="preserve">Water </t>
  </si>
  <si>
    <t xml:space="preserve">Hygiene </t>
  </si>
  <si>
    <t>Hygiene promotion session</t>
  </si>
  <si>
    <t>Orientation/training for hygiene promotion</t>
  </si>
  <si>
    <t>Advocacy</t>
  </si>
  <si>
    <t>Campaign to promote WASH</t>
  </si>
  <si>
    <t xml:space="preserve">Capacity Building </t>
  </si>
  <si>
    <t>Monthly unit allocation for April 17-March 18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</si>
  <si>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</si>
  <si>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</si>
  <si>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</si>
  <si>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</si>
  <si>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</si>
  <si>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</si>
  <si>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</si>
  <si>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</si>
  <si>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</si>
  <si>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</si>
  <si>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</si>
  <si>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Monthly Budget allocation for April 2017 to March 2018</t>
  </si>
  <si>
    <t>Staff salary</t>
  </si>
  <si>
    <t xml:space="preserve">Travel &amp; Perdiem </t>
  </si>
  <si>
    <t>Office rent</t>
  </si>
  <si>
    <t xml:space="preserve">Total Program Cost </t>
  </si>
  <si>
    <t xml:space="preserve">Total Operation Cost </t>
  </si>
  <si>
    <t>Grand Total</t>
  </si>
  <si>
    <t>Total
Unit</t>
  </si>
  <si>
    <t xml:space="preserve"> Unit
Cost</t>
  </si>
  <si>
    <t>Sector/Type of work /Activities</t>
  </si>
  <si>
    <t>Total
FY 2017-2018</t>
  </si>
  <si>
    <t>Apr-Jun 2017</t>
  </si>
  <si>
    <t>Jul-Sep 2017</t>
  </si>
  <si>
    <t>Oc-Dec 2017</t>
  </si>
  <si>
    <t>Jan-Mar 2018</t>
  </si>
  <si>
    <t>Total 
FY2017-18</t>
  </si>
  <si>
    <t>Monitoring &amp; Evaluation</t>
  </si>
  <si>
    <t xml:space="preserve">Operation Cost </t>
  </si>
  <si>
    <t xml:space="preserve">Overhead Cost </t>
  </si>
  <si>
    <t xml:space="preserve">Grand Total </t>
  </si>
  <si>
    <t>Name of NGO</t>
  </si>
  <si>
    <t xml:space="preserve">                    Country Director</t>
  </si>
  <si>
    <t xml:space="preserve">                     WaterAid Bangladesh</t>
  </si>
  <si>
    <t>A004</t>
  </si>
  <si>
    <t>A005</t>
  </si>
  <si>
    <t>A009</t>
  </si>
  <si>
    <t>A012</t>
  </si>
  <si>
    <t>A016</t>
  </si>
  <si>
    <t>A015</t>
  </si>
  <si>
    <t>A020</t>
  </si>
  <si>
    <t>A021</t>
  </si>
  <si>
    <t>A029</t>
  </si>
  <si>
    <t>A028</t>
  </si>
  <si>
    <t>A034</t>
  </si>
  <si>
    <t>A030</t>
  </si>
  <si>
    <t>A035</t>
  </si>
  <si>
    <t>A036</t>
  </si>
  <si>
    <t>A037</t>
  </si>
  <si>
    <t>A039</t>
  </si>
  <si>
    <t>A041</t>
  </si>
  <si>
    <t>A042</t>
  </si>
  <si>
    <t>A043</t>
  </si>
  <si>
    <t>A044</t>
  </si>
  <si>
    <t>A047</t>
  </si>
  <si>
    <t xml:space="preserve">Office Operational Cost </t>
  </si>
  <si>
    <t>WaterAid Activity (T3) Code</t>
  </si>
  <si>
    <t>WaterAid Nominal (T0) Code</t>
  </si>
  <si>
    <t>Budget Head</t>
  </si>
  <si>
    <t>Approved budget in 2016-2017</t>
  </si>
  <si>
    <t xml:space="preserve">% of Increase /Decrese </t>
  </si>
  <si>
    <t>Remarks</t>
  </si>
  <si>
    <r>
      <t>Proposed budget in 2017-2018</t>
    </r>
    <r>
      <rPr>
        <b/>
        <sz val="10"/>
        <color indexed="10"/>
        <rFont val="Arial"/>
        <family val="2"/>
      </rPr>
      <t xml:space="preserve"> </t>
    </r>
  </si>
  <si>
    <t>% of 2016-2017</t>
  </si>
  <si>
    <t>% of 2017-2018</t>
  </si>
  <si>
    <t>1</t>
  </si>
  <si>
    <t>2</t>
  </si>
  <si>
    <t>Operation &amp; Overhead</t>
  </si>
  <si>
    <t>3</t>
  </si>
  <si>
    <t>4</t>
  </si>
  <si>
    <t>5</t>
  </si>
  <si>
    <t>6</t>
  </si>
  <si>
    <t>Total Project Cost without Salary</t>
  </si>
  <si>
    <t>7</t>
  </si>
  <si>
    <t>Salary</t>
  </si>
  <si>
    <t xml:space="preserve">Manpower/Description </t>
  </si>
  <si>
    <t>Approved Budget in 2016-2017</t>
  </si>
  <si>
    <t>Proposed Budget in 2017-2018</t>
  </si>
  <si>
    <t xml:space="preserve">Increase /Decrese </t>
  </si>
  <si>
    <t>M&amp;E and Documentation Officer</t>
  </si>
  <si>
    <t>Field Engineer</t>
  </si>
  <si>
    <t>Union Facilitator</t>
  </si>
  <si>
    <t>Community Development Officer</t>
  </si>
  <si>
    <t>Support Staff</t>
  </si>
  <si>
    <t>8</t>
  </si>
  <si>
    <t>Night guard</t>
  </si>
  <si>
    <t xml:space="preserve">Description </t>
  </si>
  <si>
    <t>Communication(Mob/internet)</t>
  </si>
  <si>
    <t>Postage and bank chager</t>
  </si>
  <si>
    <t>Fuel and maintenance</t>
  </si>
  <si>
    <t>Office Stationary and Supplies</t>
  </si>
  <si>
    <t>Toner for printer</t>
  </si>
  <si>
    <t xml:space="preserve">Office maintenance </t>
  </si>
  <si>
    <t>Photocoppy and printing</t>
  </si>
  <si>
    <t>9</t>
  </si>
  <si>
    <t>Office utility bills</t>
  </si>
  <si>
    <t>10</t>
  </si>
  <si>
    <t>Audit fees</t>
  </si>
  <si>
    <t>11</t>
  </si>
  <si>
    <t xml:space="preserve">Entertainment cost </t>
  </si>
  <si>
    <t>12</t>
  </si>
  <si>
    <t xml:space="preserve">Equipment maintanance </t>
  </si>
  <si>
    <t>13</t>
  </si>
  <si>
    <t>Items</t>
  </si>
  <si>
    <t>Last year</t>
  </si>
  <si>
    <t>This year</t>
  </si>
  <si>
    <t>% of staff salary on total budget</t>
  </si>
  <si>
    <t>Salary of PM/PC</t>
  </si>
  <si>
    <t>Direct program cost (%)</t>
  </si>
  <si>
    <t>Operation &amp; overhead cost (%)</t>
  </si>
  <si>
    <t>Total budget</t>
  </si>
  <si>
    <t>Overhead</t>
  </si>
  <si>
    <t>Asset</t>
  </si>
  <si>
    <t>Any other remarkable issue</t>
  </si>
  <si>
    <t>WaterAid Detail Funding (T5+) Code</t>
  </si>
  <si>
    <t>Furniture, Fixture &amp; Equipment</t>
  </si>
  <si>
    <t>1. Annual budget approval:</t>
  </si>
  <si>
    <t>The following documents are ready and submitted to finance (pls tick):</t>
  </si>
  <si>
    <t xml:space="preserve">(Any exception shall be noted here):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</si>
  <si>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</si>
  <si>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Signature:</t>
  </si>
  <si>
    <t>Distribution:</t>
  </si>
  <si>
    <t>Activity Head</t>
  </si>
  <si>
    <t>Total Budget Comparison with FinStream for FY 2017-2018</t>
  </si>
  <si>
    <t xml:space="preserve">Budget in FinStream </t>
  </si>
  <si>
    <t xml:space="preserve">Proposed PNGOs Budget </t>
  </si>
  <si>
    <t>Difference</t>
  </si>
  <si>
    <t>% on Difference</t>
  </si>
  <si>
    <t>Unit cost wise project Staff Salary Comperison</t>
  </si>
  <si>
    <t>Unit cost wise Project Office Running Cost Comparison</t>
  </si>
  <si>
    <t>A001</t>
  </si>
  <si>
    <t>Water facility installation at household</t>
  </si>
  <si>
    <t>A002</t>
  </si>
  <si>
    <t>Water facility installation at healthcare facility</t>
  </si>
  <si>
    <t>A003</t>
  </si>
  <si>
    <t>Water facility installation at educational institu</t>
  </si>
  <si>
    <t>Water facility installation at public place</t>
  </si>
  <si>
    <t xml:space="preserve">Water facility renovation at household </t>
  </si>
  <si>
    <t>A006</t>
  </si>
  <si>
    <t xml:space="preserve">Water facility renovation at healthcare facility </t>
  </si>
  <si>
    <t>A007</t>
  </si>
  <si>
    <t>Water facility renovation at educational institute</t>
  </si>
  <si>
    <t>A008</t>
  </si>
  <si>
    <t>Water facility renovation at public place</t>
  </si>
  <si>
    <t>Water quality test</t>
  </si>
  <si>
    <t>A010</t>
  </si>
  <si>
    <t xml:space="preserve">Latrine installation at household </t>
  </si>
  <si>
    <t>A011</t>
  </si>
  <si>
    <t>Latrine installation at healthcare facility</t>
  </si>
  <si>
    <t xml:space="preserve">Latrine installation at educational institute </t>
  </si>
  <si>
    <t>A013</t>
  </si>
  <si>
    <t>Latrine installation at public place</t>
  </si>
  <si>
    <t>A014</t>
  </si>
  <si>
    <t>Latrine renovation at household</t>
  </si>
  <si>
    <t>Latrine renovation at healthcare facility</t>
  </si>
  <si>
    <t>Latrine renovation at educational institute</t>
  </si>
  <si>
    <t>A017</t>
  </si>
  <si>
    <t>Latrine renovation at public place</t>
  </si>
  <si>
    <t>A018</t>
  </si>
  <si>
    <t>Public toilet installation</t>
  </si>
  <si>
    <t>A019</t>
  </si>
  <si>
    <t>Public toilet renovation</t>
  </si>
  <si>
    <t>Operation and maintenance of WASH facility</t>
  </si>
  <si>
    <t>Microfinance for poor to promote WASH</t>
  </si>
  <si>
    <t>A022</t>
  </si>
  <si>
    <t>Financial support to extreme poor for WASH</t>
  </si>
  <si>
    <t>A023</t>
  </si>
  <si>
    <t>Youth engagement in WASH</t>
  </si>
  <si>
    <t>A024</t>
  </si>
  <si>
    <t xml:space="preserve">Communication </t>
  </si>
  <si>
    <t>A025</t>
  </si>
  <si>
    <t>FSM plant installation</t>
  </si>
  <si>
    <t>A026</t>
  </si>
  <si>
    <t>FSM plant operation and maintenance</t>
  </si>
  <si>
    <t>A027</t>
  </si>
  <si>
    <t>FSM related quality control test</t>
  </si>
  <si>
    <t>Hygiene promotion development</t>
  </si>
  <si>
    <t xml:space="preserve">Hygiene infrastructure at household </t>
  </si>
  <si>
    <t>A031</t>
  </si>
  <si>
    <t>Hygiene infrastructure at healthcare facility</t>
  </si>
  <si>
    <t>A032</t>
  </si>
  <si>
    <t>Hygiene infrastructure at educational institute</t>
  </si>
  <si>
    <t>A033</t>
  </si>
  <si>
    <t>Hygiene infrastructure at public place</t>
  </si>
  <si>
    <t>Advocacy event</t>
  </si>
  <si>
    <t>Media advocacy</t>
  </si>
  <si>
    <t>A038</t>
  </si>
  <si>
    <t>Research for advocacy</t>
  </si>
  <si>
    <t>Monitoring and evaluation</t>
  </si>
  <si>
    <t>A040</t>
  </si>
  <si>
    <t>Innovative technology development</t>
  </si>
  <si>
    <t>Capacity building of duty bearers</t>
  </si>
  <si>
    <t xml:space="preserve">Capacity building of partner </t>
  </si>
  <si>
    <t>Community capacity building</t>
  </si>
  <si>
    <t>Sector actor capacity building</t>
  </si>
  <si>
    <t>A045</t>
  </si>
  <si>
    <t>Capacity building for fund raising</t>
  </si>
  <si>
    <t>A046</t>
  </si>
  <si>
    <t>Technical assistance for fund raising</t>
  </si>
  <si>
    <t>Partner operational cost</t>
  </si>
  <si>
    <t>Prepared by:</t>
  </si>
  <si>
    <t>Name:</t>
  </si>
  <si>
    <t>Designation:</t>
  </si>
  <si>
    <t>Reviewed by:</t>
  </si>
  <si>
    <t>Recommended by:</t>
  </si>
  <si>
    <t>Budget Submitted to Doner</t>
  </si>
  <si>
    <t>Budget Comparison with  Grants Budget submitted to Donor</t>
  </si>
  <si>
    <t>BDA52000</t>
  </si>
  <si>
    <t>DFID Wash Results Projects</t>
  </si>
  <si>
    <t>BDA52001</t>
  </si>
  <si>
    <t>Staff and consultants paid above £50 per day</t>
  </si>
  <si>
    <t>BDA52002</t>
  </si>
  <si>
    <t>Staff and consultants paid below £50  per day</t>
  </si>
  <si>
    <t>BDA52003</t>
  </si>
  <si>
    <t>Hardware and Equipment</t>
  </si>
  <si>
    <t>BDA52004</t>
  </si>
  <si>
    <t>Training and workshops</t>
  </si>
  <si>
    <t>BDA52005</t>
  </si>
  <si>
    <t>Promotion materials</t>
  </si>
  <si>
    <t>BDA52006</t>
  </si>
  <si>
    <t>Office Equipment and Vehicles</t>
  </si>
  <si>
    <t>BDA52007</t>
  </si>
  <si>
    <t>Travel and Transportation</t>
  </si>
  <si>
    <t>BDA52008</t>
  </si>
  <si>
    <t>Office Costs including rent</t>
  </si>
  <si>
    <t>BDA52009</t>
  </si>
  <si>
    <t>Other Programme Costs</t>
  </si>
  <si>
    <t>BDA52010</t>
  </si>
  <si>
    <t>Overheads</t>
  </si>
  <si>
    <t>Approved by:</t>
  </si>
  <si>
    <t>Analysis</t>
  </si>
  <si>
    <t>Increase/ (Decrease) in Taka</t>
  </si>
  <si>
    <t>Increase/ (Decrease) in %</t>
  </si>
  <si>
    <t>Activity (T3) Code</t>
  </si>
  <si>
    <t>Funding (T5) Code</t>
  </si>
  <si>
    <t>S. L No</t>
  </si>
  <si>
    <t>Agreement period:</t>
  </si>
  <si>
    <t xml:space="preserve">Reason for modification (in case of modification): </t>
  </si>
  <si>
    <t>WaterAid Bangladesh</t>
  </si>
  <si>
    <t>Partner Budget Approval Checklist</t>
  </si>
  <si>
    <t>a. Signed original partnership agreement: Yes/No</t>
  </si>
  <si>
    <t>b. NGOAB approval obtained for FD-6: Yes/No</t>
  </si>
  <si>
    <t>c. NGOAB fund clearance for the current year (FD – 2): Yes/No</t>
  </si>
  <si>
    <t>d. Final budget and budget note: Yes/No</t>
  </si>
  <si>
    <t>e. Partners’ annual activity plan: Yes/No</t>
  </si>
  <si>
    <t>(Annual budget approval/modification will be approved by the CD)</t>
  </si>
  <si>
    <t>Programme name:______________________________________</t>
  </si>
  <si>
    <t>Cost center: ______________________________________________________________________________</t>
  </si>
  <si>
    <t xml:space="preserve">Approved budget in CPBP for this year: </t>
  </si>
  <si>
    <t>WAB Financial Year:_____________________</t>
  </si>
  <si>
    <t>Partner name: ___________________________</t>
  </si>
  <si>
    <t>Project name:______________________________________________________________________________</t>
  </si>
  <si>
    <t>Approval request/modification of partner annual budget (pls write):_____________________________</t>
  </si>
  <si>
    <t xml:space="preserve">Remaining budget of agreement period: </t>
  </si>
  <si>
    <t xml:space="preserve">Proposed budget for approval for this year: </t>
  </si>
  <si>
    <t xml:space="preserve">Funding source: Grant/unrestricted (pls write):  </t>
  </si>
  <si>
    <t xml:space="preserve">Is proposed budget available? Yes/No </t>
  </si>
  <si>
    <t>If no, what would be the machanism the manage budget:</t>
  </si>
  <si>
    <t>Prepared by (PO/PM): ________________date:________________</t>
  </si>
  <si>
    <t>Verified by finance (FM/FO): _______________date:_______________________</t>
  </si>
  <si>
    <t>Total Programme Cost</t>
  </si>
  <si>
    <t>Recommended/Approved by Director Programmes &amp; Policy Advocacy________________date____________</t>
  </si>
  <si>
    <t xml:space="preserve">Approved by Country Director___________________________ date__________________________________ </t>
  </si>
  <si>
    <t xml:space="preserve">Total Operational Cost </t>
  </si>
  <si>
    <t xml:space="preserve">Budget Note </t>
  </si>
  <si>
    <t>For Partner:</t>
  </si>
  <si>
    <t>For WaterAid:</t>
  </si>
  <si>
    <t xml:space="preserve">Total Cost (except overhead) </t>
  </si>
  <si>
    <t>USER GUIDE</t>
  </si>
  <si>
    <t>PNGOs Name</t>
  </si>
  <si>
    <t>Original in finance File</t>
  </si>
  <si>
    <t xml:space="preserve">Overall Budget Analysis </t>
  </si>
  <si>
    <t>viii) Don't change anything in the format and if required plaese contact with WAB finance.</t>
  </si>
  <si>
    <t>ix) WAB Finance Officer will do budget comparison with Level 3 budget, staff salary, office running cost and overall budget analysis and will share that with respective PM and FM/DFA.</t>
  </si>
  <si>
    <r>
      <t xml:space="preserve">Copy to: DPPA, DFA and Finance Officer for </t>
    </r>
    <r>
      <rPr>
        <sz val="10"/>
        <color indexed="10"/>
        <rFont val="Arial"/>
        <family val="2"/>
      </rPr>
      <t xml:space="preserve">Programme </t>
    </r>
    <r>
      <rPr>
        <sz val="10"/>
        <rFont val="Arial"/>
        <family val="2"/>
      </rPr>
      <t>focal</t>
    </r>
  </si>
  <si>
    <t>Office Utility (Electricity, Gas, Water etc)</t>
  </si>
  <si>
    <t>Fuel &amp; Maintanance (Motor bike, Generator etc)</t>
  </si>
  <si>
    <t>Staff &amp; Guest refreshment</t>
  </si>
  <si>
    <t>Audit</t>
  </si>
  <si>
    <t>Bank Charge</t>
  </si>
  <si>
    <t>Communication (Mobile, internet, telephone etc)</t>
  </si>
  <si>
    <t>Printing, Photocopy, postage, courier etc</t>
  </si>
  <si>
    <t>Office Cleaning &amp; Maintanance</t>
  </si>
  <si>
    <t>Recruitment cost</t>
  </si>
  <si>
    <t>Office stationary, supplies &amp; newspaper</t>
  </si>
  <si>
    <t>WaterAid will filled-up these two columns</t>
  </si>
  <si>
    <t>i) This budget template to be used for Partner's annual budget and revision/modification of budget.</t>
  </si>
  <si>
    <t>ii) Partner is responsible to prepare the budget, WAB finance will review it and WAB PM will recommend for approval.</t>
  </si>
  <si>
    <t>iii) Partner needn't to filled-up WaterAid Nominal (T0) Code and WaterAid Detail Funding (T5+) Code. These two columns will be filled-up by WaterAid. Nominal code will be filled-up by WAB Finance and detailed funding code &amp; Activity code to be filled-up by the WAB Programme.</t>
  </si>
  <si>
    <t>iv) Please writedown your proposed activity under approperiet Sector/Type of work /Activities column, unit cost under UNIT COST column, proposed number of unit under monthly unit allocation columns. Don't insert any major activity in the template.</t>
  </si>
  <si>
    <t>v) All shaded areas are protected. Therefore plaese fill in only unprotected cells.</t>
  </si>
  <si>
    <t>vi) Budget notes to be given accurately by the partner NGO against the proposed budget head (where applicable).</t>
  </si>
  <si>
    <t>vii) Please update the % of overhead  at the bottom left corner yellow marked % area (cell # F387).</t>
  </si>
  <si>
    <t>x) Please enture signature from partner and WaterAid staff as approperiet.</t>
  </si>
  <si>
    <t>Technical Officer</t>
  </si>
  <si>
    <t>Project Accountant</t>
  </si>
  <si>
    <t>Union  Coordinator -7</t>
  </si>
  <si>
    <t>Security and Support Service</t>
  </si>
  <si>
    <t>Upazila Advocacy officer/Hygiene promotion Officer</t>
  </si>
  <si>
    <t>Overhead @..... on actual cost</t>
  </si>
  <si>
    <t xml:space="preserve">Name of NGO: </t>
  </si>
  <si>
    <t>Name of Project:</t>
  </si>
  <si>
    <t xml:space="preserve">Cost Centre (T1): </t>
  </si>
  <si>
    <t xml:space="preserve">Partner Code (T4): </t>
  </si>
  <si>
    <t xml:space="preserve">Budget Period: </t>
  </si>
  <si>
    <t>Name of the Programme: Climate Resilience</t>
  </si>
  <si>
    <t xml:space="preserve">Water facility installation at education institute </t>
  </si>
  <si>
    <t xml:space="preserve">Water facility renovation at education institute </t>
  </si>
  <si>
    <t xml:space="preserve">Latrine renovation aducation institute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</si>
</sst>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Tahoma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21">
    <xf numFmtId="0" fontId="0" fillId="0" borderId="0" xfId="0" applyAlignment="1">
      <alignment/>
    </xf>
    <xf numFmtId="0" fontId="3" fillId="33" borderId="10" xfId="60" applyFont="1" applyFill="1" applyBorder="1" applyAlignment="1" applyProtection="1">
      <alignment vertical="center"/>
      <protection/>
    </xf>
    <xf numFmtId="0" fontId="3" fillId="34" borderId="10" xfId="60" applyFont="1" applyFill="1" applyBorder="1" applyAlignment="1" applyProtection="1">
      <alignment horizontal="left" vertical="center" wrapText="1"/>
      <protection/>
    </xf>
    <xf numFmtId="0" fontId="3" fillId="35" borderId="10" xfId="60" applyFont="1" applyFill="1" applyBorder="1" applyAlignment="1" applyProtection="1">
      <alignment horizontal="left" vertical="center" wrapText="1"/>
      <protection/>
    </xf>
    <xf numFmtId="0" fontId="3" fillId="33" borderId="10" xfId="60" applyFont="1" applyFill="1" applyBorder="1" applyAlignment="1" applyProtection="1">
      <alignment horizontal="left" vertical="center" wrapText="1"/>
      <protection/>
    </xf>
    <xf numFmtId="0" fontId="3" fillId="34" borderId="10" xfId="64" applyFont="1" applyFill="1" applyBorder="1" applyAlignment="1" applyProtection="1">
      <alignment vertical="center" wrapText="1"/>
      <protection/>
    </xf>
    <xf numFmtId="0" fontId="3" fillId="34" borderId="10" xfId="60" applyFont="1" applyFill="1" applyBorder="1" applyAlignment="1" applyProtection="1">
      <alignment horizontal="center" vertical="center" wrapText="1"/>
      <protection/>
    </xf>
    <xf numFmtId="0" fontId="3" fillId="34" borderId="10" xfId="60" applyFont="1" applyFill="1" applyBorder="1" applyAlignment="1" applyProtection="1">
      <alignment vertical="center"/>
      <protection/>
    </xf>
    <xf numFmtId="0" fontId="3" fillId="35" borderId="10" xfId="64" applyFont="1" applyFill="1" applyBorder="1" applyAlignment="1" applyProtection="1">
      <alignment vertical="center" wrapText="1"/>
      <protection/>
    </xf>
    <xf numFmtId="0" fontId="0" fillId="0" borderId="10" xfId="60" applyFont="1" applyBorder="1" applyAlignment="1" applyProtection="1">
      <alignment vertical="center"/>
      <protection/>
    </xf>
    <xf numFmtId="0" fontId="3" fillId="36" borderId="10" xfId="64" applyFont="1" applyFill="1" applyBorder="1" applyAlignment="1" applyProtection="1">
      <alignment horizontal="left" vertical="center" wrapText="1"/>
      <protection/>
    </xf>
    <xf numFmtId="0" fontId="3" fillId="37" borderId="10" xfId="64" applyFont="1" applyFill="1" applyBorder="1" applyAlignment="1" applyProtection="1">
      <alignment vertical="center" wrapText="1"/>
      <protection/>
    </xf>
    <xf numFmtId="0" fontId="0" fillId="0" borderId="10" xfId="64" applyFont="1" applyFill="1" applyBorder="1" applyAlignment="1" applyProtection="1">
      <alignment vertical="center" wrapText="1"/>
      <protection/>
    </xf>
    <xf numFmtId="164" fontId="5" fillId="34" borderId="10" xfId="45" applyNumberFormat="1" applyFont="1" applyFill="1" applyBorder="1" applyAlignment="1" applyProtection="1">
      <alignment horizontal="left" vertical="center" wrapText="1"/>
      <protection/>
    </xf>
    <xf numFmtId="164" fontId="5" fillId="35" borderId="10" xfId="60" applyNumberFormat="1" applyFont="1" applyFill="1" applyBorder="1" applyAlignment="1" applyProtection="1">
      <alignment horizontal="left" vertical="center" wrapText="1"/>
      <protection/>
    </xf>
    <xf numFmtId="0" fontId="5" fillId="33" borderId="10" xfId="60" applyFont="1" applyFill="1" applyBorder="1" applyAlignment="1" applyProtection="1">
      <alignment horizontal="left" vertical="center" wrapText="1"/>
      <protection/>
    </xf>
    <xf numFmtId="164" fontId="5" fillId="34" borderId="10" xfId="60" applyNumberFormat="1" applyFont="1" applyFill="1" applyBorder="1" applyAlignment="1" applyProtection="1">
      <alignment horizontal="left" vertical="center" wrapText="1"/>
      <protection/>
    </xf>
    <xf numFmtId="164" fontId="5" fillId="36" borderId="10" xfId="64" applyNumberFormat="1" applyFont="1" applyFill="1" applyBorder="1" applyAlignment="1" applyProtection="1">
      <alignment horizontal="left" vertical="center" wrapText="1"/>
      <protection/>
    </xf>
    <xf numFmtId="164" fontId="3" fillId="38" borderId="0" xfId="45" applyNumberFormat="1" applyFont="1" applyFill="1" applyAlignment="1" applyProtection="1">
      <alignment horizontal="left"/>
      <protection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8" borderId="10" xfId="60" applyFont="1" applyFill="1" applyBorder="1" applyAlignment="1" applyProtection="1">
      <alignment horizontal="right" vertical="center"/>
      <protection locked="0"/>
    </xf>
    <xf numFmtId="0" fontId="3" fillId="7" borderId="10" xfId="60" applyFont="1" applyFill="1" applyBorder="1" applyAlignment="1" applyProtection="1">
      <alignment horizontal="left" vertical="center" wrapText="1"/>
      <protection/>
    </xf>
    <xf numFmtId="0" fontId="0" fillId="7" borderId="10" xfId="45" applyNumberFormat="1" applyFont="1" applyFill="1" applyBorder="1" applyAlignment="1" applyProtection="1">
      <alignment horizontal="center" vertical="center"/>
      <protection/>
    </xf>
    <xf numFmtId="164" fontId="4" fillId="7" borderId="10" xfId="45" applyNumberFormat="1" applyFont="1" applyFill="1" applyBorder="1" applyAlignment="1" applyProtection="1">
      <alignment horizontal="center" vertical="center"/>
      <protection/>
    </xf>
    <xf numFmtId="0" fontId="3" fillId="7" borderId="10" xfId="60" applyFont="1" applyFill="1" applyBorder="1" applyAlignment="1" applyProtection="1">
      <alignment horizontal="left" vertical="center"/>
      <protection/>
    </xf>
    <xf numFmtId="0" fontId="3" fillId="7" borderId="10" xfId="64" applyFont="1" applyFill="1" applyBorder="1" applyAlignment="1" applyProtection="1">
      <alignment vertical="center" wrapText="1"/>
      <protection/>
    </xf>
    <xf numFmtId="0" fontId="3" fillId="7" borderId="10" xfId="60" applyFont="1" applyFill="1" applyBorder="1" applyAlignment="1" applyProtection="1">
      <alignment vertical="center"/>
      <protection/>
    </xf>
    <xf numFmtId="164" fontId="0" fillId="38" borderId="10" xfId="45" applyNumberFormat="1" applyFont="1" applyFill="1" applyBorder="1" applyAlignment="1" applyProtection="1">
      <alignment vertical="center" wrapText="1"/>
      <protection locked="0"/>
    </xf>
    <xf numFmtId="0" fontId="0" fillId="38" borderId="10" xfId="60" applyFont="1" applyFill="1" applyBorder="1" applyAlignment="1" applyProtection="1">
      <alignment horizontal="left" vertical="center"/>
      <protection locked="0"/>
    </xf>
    <xf numFmtId="164" fontId="0" fillId="38" borderId="10" xfId="45" applyNumberFormat="1" applyFont="1" applyFill="1" applyBorder="1" applyAlignment="1" applyProtection="1">
      <alignment horizontal="left" vertical="center" wrapText="1"/>
      <protection locked="0"/>
    </xf>
    <xf numFmtId="0" fontId="0" fillId="38" borderId="10" xfId="0" applyFont="1" applyFill="1" applyBorder="1" applyAlignment="1" applyProtection="1">
      <alignment vertical="top" wrapText="1"/>
      <protection locked="0"/>
    </xf>
    <xf numFmtId="0" fontId="0" fillId="38" borderId="10" xfId="0" applyFont="1" applyFill="1" applyBorder="1" applyAlignment="1" applyProtection="1">
      <alignment horizontal="left" vertical="center" wrapText="1"/>
      <protection locked="0"/>
    </xf>
    <xf numFmtId="0" fontId="0" fillId="38" borderId="10" xfId="60" applyFont="1" applyFill="1" applyBorder="1" applyAlignment="1" applyProtection="1">
      <alignment horizontal="left" vertical="center" wrapText="1"/>
      <protection locked="0"/>
    </xf>
    <xf numFmtId="0" fontId="56" fillId="38" borderId="10" xfId="60" applyFont="1" applyFill="1" applyBorder="1" applyAlignment="1" applyProtection="1">
      <alignment horizontal="left" vertical="center" wrapText="1"/>
      <protection locked="0"/>
    </xf>
    <xf numFmtId="0" fontId="3" fillId="33" borderId="10" xfId="64" applyFont="1" applyFill="1" applyBorder="1" applyAlignment="1" applyProtection="1" quotePrefix="1">
      <alignment horizontal="right" vertical="center" wrapText="1"/>
      <protection/>
    </xf>
    <xf numFmtId="0" fontId="3" fillId="7" borderId="10" xfId="60" applyFont="1" applyFill="1" applyBorder="1" applyAlignment="1" applyProtection="1">
      <alignment horizontal="right" vertical="center"/>
      <protection/>
    </xf>
    <xf numFmtId="0" fontId="3" fillId="34" borderId="10" xfId="60" applyFont="1" applyFill="1" applyBorder="1" applyAlignment="1" applyProtection="1">
      <alignment horizontal="right" vertical="center"/>
      <protection/>
    </xf>
    <xf numFmtId="0" fontId="3" fillId="35" borderId="10" xfId="60" applyFont="1" applyFill="1" applyBorder="1" applyAlignment="1" applyProtection="1">
      <alignment horizontal="right" vertical="center"/>
      <protection/>
    </xf>
    <xf numFmtId="0" fontId="0" fillId="33" borderId="10" xfId="60" applyFont="1" applyFill="1" applyBorder="1" applyAlignment="1" applyProtection="1">
      <alignment horizontal="right" vertical="center"/>
      <protection/>
    </xf>
    <xf numFmtId="0" fontId="0" fillId="38" borderId="10" xfId="60" applyFont="1" applyFill="1" applyBorder="1" applyAlignment="1" applyProtection="1">
      <alignment horizontal="right" vertical="center"/>
      <protection/>
    </xf>
    <xf numFmtId="0" fontId="3" fillId="7" borderId="10" xfId="64" applyFont="1" applyFill="1" applyBorder="1" applyAlignment="1" applyProtection="1">
      <alignment horizontal="right" vertical="center" wrapText="1"/>
      <protection/>
    </xf>
    <xf numFmtId="165" fontId="0" fillId="38" borderId="10" xfId="60" applyNumberFormat="1" applyFont="1" applyFill="1" applyBorder="1" applyAlignment="1" applyProtection="1">
      <alignment horizontal="right" vertical="center"/>
      <protection/>
    </xf>
    <xf numFmtId="165" fontId="3" fillId="7" borderId="10" xfId="60" applyNumberFormat="1" applyFont="1" applyFill="1" applyBorder="1" applyAlignment="1" applyProtection="1">
      <alignment horizontal="right" vertical="center"/>
      <protection/>
    </xf>
    <xf numFmtId="0" fontId="0" fillId="34" borderId="10" xfId="60" applyFont="1" applyFill="1" applyBorder="1" applyAlignment="1" applyProtection="1">
      <alignment horizontal="right" vertical="center"/>
      <protection/>
    </xf>
    <xf numFmtId="0" fontId="0" fillId="7" borderId="10" xfId="60" applyFont="1" applyFill="1" applyBorder="1" applyAlignment="1" applyProtection="1">
      <alignment horizontal="right" vertical="center"/>
      <protection/>
    </xf>
    <xf numFmtId="0" fontId="0" fillId="0" borderId="10" xfId="60" applyFont="1" applyFill="1" applyBorder="1" applyAlignment="1" applyProtection="1">
      <alignment horizontal="right" vertical="center"/>
      <protection/>
    </xf>
    <xf numFmtId="0" fontId="3" fillId="0" borderId="10" xfId="64" applyFont="1" applyFill="1" applyBorder="1" applyAlignment="1" applyProtection="1">
      <alignment horizontal="right" vertical="center" wrapText="1"/>
      <protection/>
    </xf>
    <xf numFmtId="0" fontId="3" fillId="34" borderId="10" xfId="64" applyFont="1" applyFill="1" applyBorder="1" applyAlignment="1" applyProtection="1">
      <alignment horizontal="right" vertical="center" wrapText="1"/>
      <protection/>
    </xf>
    <xf numFmtId="0" fontId="3" fillId="35" borderId="10" xfId="64" applyFont="1" applyFill="1" applyBorder="1" applyAlignment="1" applyProtection="1">
      <alignment horizontal="right" vertical="center" wrapText="1"/>
      <protection/>
    </xf>
    <xf numFmtId="0" fontId="3" fillId="36" borderId="10" xfId="64" applyFont="1" applyFill="1" applyBorder="1" applyAlignment="1" applyProtection="1">
      <alignment horizontal="right" vertical="center" wrapText="1"/>
      <protection/>
    </xf>
    <xf numFmtId="0" fontId="0" fillId="0" borderId="10" xfId="64" applyFont="1" applyFill="1" applyBorder="1" applyAlignment="1" applyProtection="1">
      <alignment horizontal="right" vertical="center" wrapText="1"/>
      <protection/>
    </xf>
    <xf numFmtId="0" fontId="3" fillId="39" borderId="10" xfId="64" applyFont="1" applyFill="1" applyBorder="1" applyAlignment="1" applyProtection="1">
      <alignment horizontal="right" vertical="center" wrapText="1"/>
      <protection/>
    </xf>
    <xf numFmtId="0" fontId="3" fillId="39" borderId="10" xfId="64" applyFont="1" applyFill="1" applyBorder="1" applyAlignment="1" applyProtection="1">
      <alignment horizontal="left" vertical="center" wrapText="1"/>
      <protection/>
    </xf>
    <xf numFmtId="164" fontId="5" fillId="39" borderId="10" xfId="64" applyNumberFormat="1" applyFont="1" applyFill="1" applyBorder="1" applyAlignment="1" applyProtection="1">
      <alignment horizontal="left" vertical="center" wrapText="1"/>
      <protection/>
    </xf>
    <xf numFmtId="0" fontId="6" fillId="40" borderId="10" xfId="61" applyFont="1" applyFill="1" applyBorder="1" applyAlignment="1" applyProtection="1">
      <alignment horizontal="left" vertical="center"/>
      <protection locked="0"/>
    </xf>
    <xf numFmtId="0" fontId="6" fillId="40" borderId="10" xfId="61" applyFont="1" applyFill="1" applyBorder="1" applyAlignment="1" applyProtection="1">
      <alignment horizontal="center" vertical="center"/>
      <protection locked="0"/>
    </xf>
    <xf numFmtId="0" fontId="34" fillId="38" borderId="10" xfId="0" applyFont="1" applyFill="1" applyBorder="1" applyAlignment="1">
      <alignment/>
    </xf>
    <xf numFmtId="0" fontId="0" fillId="38" borderId="10" xfId="60" applyFont="1" applyFill="1" applyBorder="1" applyAlignment="1" applyProtection="1">
      <alignment horizontal="left" vertical="top" wrapText="1"/>
      <protection locked="0"/>
    </xf>
    <xf numFmtId="0" fontId="0" fillId="38" borderId="10" xfId="60" applyFont="1" applyFill="1" applyBorder="1" applyAlignment="1" applyProtection="1">
      <alignment horizontal="center" vertical="top" wrapText="1"/>
      <protection locked="0"/>
    </xf>
    <xf numFmtId="0" fontId="35" fillId="38" borderId="10" xfId="0" applyFont="1" applyFill="1" applyBorder="1" applyAlignment="1">
      <alignment/>
    </xf>
    <xf numFmtId="0" fontId="3" fillId="38" borderId="10" xfId="0" applyFont="1" applyFill="1" applyBorder="1" applyAlignment="1">
      <alignment horizontal="center" vertical="center"/>
    </xf>
    <xf numFmtId="0" fontId="35" fillId="38" borderId="10" xfId="0" applyFont="1" applyFill="1" applyBorder="1" applyAlignment="1">
      <alignment horizontal="center"/>
    </xf>
    <xf numFmtId="0" fontId="34" fillId="38" borderId="10" xfId="0" applyFont="1" applyFill="1" applyBorder="1" applyAlignment="1">
      <alignment horizontal="center"/>
    </xf>
    <xf numFmtId="0" fontId="34" fillId="38" borderId="10" xfId="0" applyFont="1" applyFill="1" applyBorder="1" applyAlignment="1">
      <alignment vertical="top"/>
    </xf>
    <xf numFmtId="0" fontId="0" fillId="38" borderId="10" xfId="60" applyFont="1" applyFill="1" applyBorder="1" applyAlignment="1" applyProtection="1">
      <alignment horizontal="center" vertical="center" wrapText="1"/>
      <protection locked="0"/>
    </xf>
    <xf numFmtId="164" fontId="4" fillId="38" borderId="10" xfId="45" applyNumberFormat="1" applyFont="1" applyFill="1" applyBorder="1" applyAlignment="1" applyProtection="1">
      <alignment horizontal="center" vertical="center" wrapText="1"/>
      <protection/>
    </xf>
    <xf numFmtId="164" fontId="3" fillId="34" borderId="10" xfId="60" applyNumberFormat="1" applyFont="1" applyFill="1" applyBorder="1" applyAlignment="1" applyProtection="1">
      <alignment horizontal="center" vertical="center" wrapText="1"/>
      <protection/>
    </xf>
    <xf numFmtId="0" fontId="3" fillId="7" borderId="10" xfId="60" applyFont="1" applyFill="1" applyBorder="1" applyAlignment="1" applyProtection="1">
      <alignment horizontal="center" vertical="center" wrapText="1"/>
      <protection/>
    </xf>
    <xf numFmtId="0" fontId="0" fillId="7" borderId="10" xfId="45" applyNumberFormat="1" applyFont="1" applyFill="1" applyBorder="1" applyAlignment="1" applyProtection="1">
      <alignment horizontal="center" vertical="center" wrapText="1"/>
      <protection/>
    </xf>
    <xf numFmtId="164" fontId="4" fillId="7" borderId="10" xfId="45" applyNumberFormat="1" applyFont="1" applyFill="1" applyBorder="1" applyAlignment="1" applyProtection="1">
      <alignment horizontal="center" vertical="center" wrapText="1"/>
      <protection/>
    </xf>
    <xf numFmtId="164" fontId="0" fillId="38" borderId="10" xfId="45" applyNumberFormat="1" applyFont="1" applyFill="1" applyBorder="1" applyAlignment="1" applyProtection="1">
      <alignment horizontal="center" vertical="center" wrapText="1"/>
      <protection locked="0"/>
    </xf>
    <xf numFmtId="164" fontId="0" fillId="0" borderId="10" xfId="45" applyNumberFormat="1" applyFont="1" applyFill="1" applyBorder="1" applyAlignment="1" applyProtection="1">
      <alignment horizontal="center" vertical="center" wrapText="1"/>
      <protection/>
    </xf>
    <xf numFmtId="164" fontId="4" fillId="0" borderId="10" xfId="45" applyNumberFormat="1" applyFont="1" applyFill="1" applyBorder="1" applyAlignment="1" applyProtection="1">
      <alignment horizontal="center" vertical="center" wrapText="1"/>
      <protection/>
    </xf>
    <xf numFmtId="164" fontId="0" fillId="38" borderId="10" xfId="45" applyNumberFormat="1" applyFont="1" applyFill="1" applyBorder="1" applyAlignment="1" applyProtection="1">
      <alignment horizontal="center" vertical="center" wrapText="1"/>
      <protection/>
    </xf>
    <xf numFmtId="0" fontId="3" fillId="35" borderId="10" xfId="60" applyFont="1" applyFill="1" applyBorder="1" applyAlignment="1" applyProtection="1">
      <alignment horizontal="center" vertical="center" wrapText="1"/>
      <protection/>
    </xf>
    <xf numFmtId="0" fontId="3" fillId="33" borderId="10" xfId="60" applyFont="1" applyFill="1" applyBorder="1" applyAlignment="1" applyProtection="1">
      <alignment horizontal="center" vertical="center" wrapText="1"/>
      <protection/>
    </xf>
    <xf numFmtId="0" fontId="5" fillId="33" borderId="10" xfId="60" applyFont="1" applyFill="1" applyBorder="1" applyAlignment="1" applyProtection="1">
      <alignment horizontal="center" vertical="center" wrapText="1"/>
      <protection/>
    </xf>
    <xf numFmtId="164" fontId="0" fillId="7" borderId="10" xfId="45" applyNumberFormat="1" applyFont="1" applyFill="1" applyBorder="1" applyAlignment="1" applyProtection="1">
      <alignment horizontal="center" vertical="center" wrapText="1"/>
      <protection/>
    </xf>
    <xf numFmtId="0" fontId="0" fillId="38" borderId="10" xfId="0" applyFont="1" applyFill="1" applyBorder="1" applyAlignment="1" applyProtection="1">
      <alignment horizontal="center" vertical="center" wrapText="1"/>
      <protection locked="0"/>
    </xf>
    <xf numFmtId="0" fontId="0" fillId="7" borderId="10" xfId="60" applyFont="1" applyFill="1" applyBorder="1" applyAlignment="1" applyProtection="1">
      <alignment horizontal="center" vertical="center" wrapText="1"/>
      <protection/>
    </xf>
    <xf numFmtId="0" fontId="56" fillId="38" borderId="10" xfId="60" applyFont="1" applyFill="1" applyBorder="1" applyAlignment="1" applyProtection="1">
      <alignment horizontal="center" vertical="center" wrapText="1"/>
      <protection locked="0"/>
    </xf>
    <xf numFmtId="0" fontId="3" fillId="34" borderId="10" xfId="64" applyFont="1" applyFill="1" applyBorder="1" applyAlignment="1" applyProtection="1">
      <alignment horizontal="center" vertical="center" wrapText="1"/>
      <protection/>
    </xf>
    <xf numFmtId="0" fontId="3" fillId="7" borderId="10" xfId="64" applyFont="1" applyFill="1" applyBorder="1" applyAlignment="1" applyProtection="1">
      <alignment horizontal="center" vertical="center" wrapText="1"/>
      <protection/>
    </xf>
    <xf numFmtId="164" fontId="3" fillId="34" borderId="10" xfId="64" applyNumberFormat="1" applyFont="1" applyFill="1" applyBorder="1" applyAlignment="1" applyProtection="1">
      <alignment horizontal="center" vertical="center" wrapText="1"/>
      <protection/>
    </xf>
    <xf numFmtId="0" fontId="3" fillId="35" borderId="10" xfId="64" applyFont="1" applyFill="1" applyBorder="1" applyAlignment="1" applyProtection="1">
      <alignment horizontal="center" vertical="center" wrapText="1"/>
      <protection/>
    </xf>
    <xf numFmtId="0" fontId="0" fillId="0" borderId="10" xfId="60" applyFont="1" applyBorder="1" applyAlignment="1" applyProtection="1">
      <alignment horizontal="center" vertical="center" wrapText="1"/>
      <protection/>
    </xf>
    <xf numFmtId="0" fontId="3" fillId="36" borderId="10" xfId="64" applyFont="1" applyFill="1" applyBorder="1" applyAlignment="1" applyProtection="1">
      <alignment horizontal="center" vertical="center" wrapText="1"/>
      <protection/>
    </xf>
    <xf numFmtId="0" fontId="3" fillId="37" borderId="10" xfId="64" applyFont="1" applyFill="1" applyBorder="1" applyAlignment="1" applyProtection="1">
      <alignment horizontal="center" vertical="center" wrapText="1"/>
      <protection/>
    </xf>
    <xf numFmtId="0" fontId="0" fillId="0" borderId="10" xfId="64" applyFont="1" applyFill="1" applyBorder="1" applyAlignment="1" applyProtection="1">
      <alignment horizontal="center" vertical="center" wrapText="1"/>
      <protection/>
    </xf>
    <xf numFmtId="0" fontId="3" fillId="39" borderId="10" xfId="64" applyFont="1" applyFill="1" applyBorder="1" applyAlignment="1" applyProtection="1">
      <alignment horizontal="center" vertical="center" wrapText="1"/>
      <protection/>
    </xf>
    <xf numFmtId="0" fontId="3" fillId="41" borderId="10" xfId="45" applyNumberFormat="1" applyFont="1" applyFill="1" applyBorder="1" applyAlignment="1" applyProtection="1">
      <alignment horizontal="center" vertical="center" wrapText="1"/>
      <protection/>
    </xf>
    <xf numFmtId="164" fontId="3" fillId="41" borderId="10" xfId="45" applyNumberFormat="1" applyFont="1" applyFill="1" applyBorder="1" applyAlignment="1" applyProtection="1">
      <alignment horizontal="center" vertical="center" wrapText="1"/>
      <protection/>
    </xf>
    <xf numFmtId="164" fontId="0" fillId="38" borderId="10" xfId="60" applyNumberFormat="1" applyFont="1" applyFill="1" applyBorder="1" applyAlignment="1" applyProtection="1">
      <alignment horizontal="center" vertical="center" wrapText="1"/>
      <protection locked="0"/>
    </xf>
    <xf numFmtId="164" fontId="3" fillId="35" borderId="10" xfId="60" applyNumberFormat="1" applyFont="1" applyFill="1" applyBorder="1" applyAlignment="1" applyProtection="1">
      <alignment horizontal="center" vertical="center" wrapText="1"/>
      <protection/>
    </xf>
    <xf numFmtId="164" fontId="3" fillId="36" borderId="10" xfId="64" applyNumberFormat="1" applyFont="1" applyFill="1" applyBorder="1" applyAlignment="1" applyProtection="1">
      <alignment horizontal="center" vertical="center" wrapText="1"/>
      <protection/>
    </xf>
    <xf numFmtId="164" fontId="3" fillId="39" borderId="10" xfId="64" applyNumberFormat="1" applyFont="1" applyFill="1" applyBorder="1" applyAlignment="1" applyProtection="1">
      <alignment horizontal="center" vertical="center" wrapText="1"/>
      <protection/>
    </xf>
    <xf numFmtId="0" fontId="3" fillId="34" borderId="10" xfId="60" applyFont="1" applyFill="1" applyBorder="1" applyAlignment="1" applyProtection="1">
      <alignment horizontal="right" vertical="center" wrapText="1"/>
      <protection/>
    </xf>
    <xf numFmtId="164" fontId="3" fillId="37" borderId="10" xfId="64" applyNumberFormat="1" applyFont="1" applyFill="1" applyBorder="1" applyAlignment="1" applyProtection="1">
      <alignment horizontal="center" vertical="center" wrapText="1"/>
      <protection/>
    </xf>
    <xf numFmtId="43" fontId="3" fillId="37" borderId="10" xfId="64" applyNumberFormat="1" applyFont="1" applyFill="1" applyBorder="1" applyAlignment="1" applyProtection="1">
      <alignment horizontal="center" vertical="center" wrapText="1"/>
      <protection/>
    </xf>
    <xf numFmtId="1" fontId="3" fillId="35" borderId="10" xfId="64" applyNumberFormat="1" applyFont="1" applyFill="1" applyBorder="1" applyAlignment="1" applyProtection="1">
      <alignment horizontal="right" vertical="center" wrapText="1"/>
      <protection/>
    </xf>
    <xf numFmtId="1" fontId="3" fillId="34" borderId="10" xfId="64" applyNumberFormat="1" applyFont="1" applyFill="1" applyBorder="1" applyAlignment="1" applyProtection="1">
      <alignment vertical="center" wrapText="1"/>
      <protection/>
    </xf>
    <xf numFmtId="0" fontId="0" fillId="42" borderId="10" xfId="60" applyFont="1" applyFill="1" applyBorder="1" applyAlignment="1" applyProtection="1">
      <alignment horizontal="center" vertical="center" wrapText="1"/>
      <protection locked="0"/>
    </xf>
    <xf numFmtId="164" fontId="4" fillId="42" borderId="10" xfId="45" applyNumberFormat="1" applyFont="1" applyFill="1" applyBorder="1" applyAlignment="1" applyProtection="1">
      <alignment horizontal="center" vertical="center" wrapText="1"/>
      <protection/>
    </xf>
    <xf numFmtId="164" fontId="0" fillId="42" borderId="10" xfId="45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left" vertical="center" wrapText="1"/>
    </xf>
    <xf numFmtId="164" fontId="4" fillId="7" borderId="10" xfId="45" applyNumberFormat="1" applyFont="1" applyFill="1" applyBorder="1" applyAlignment="1" applyProtection="1">
      <alignment horizontal="left" vertical="center" wrapText="1"/>
      <protection/>
    </xf>
    <xf numFmtId="0" fontId="4" fillId="42" borderId="10" xfId="0" applyFont="1" applyFill="1" applyBorder="1" applyAlignment="1">
      <alignment horizontal="left" vertical="center" wrapText="1"/>
    </xf>
    <xf numFmtId="164" fontId="5" fillId="34" borderId="10" xfId="64" applyNumberFormat="1" applyFont="1" applyFill="1" applyBorder="1" applyAlignment="1" applyProtection="1">
      <alignment horizontal="left" vertical="center" wrapText="1"/>
      <protection/>
    </xf>
    <xf numFmtId="164" fontId="5" fillId="35" borderId="10" xfId="64" applyNumberFormat="1" applyFont="1" applyFill="1" applyBorder="1" applyAlignment="1" applyProtection="1">
      <alignment horizontal="left" vertical="center" wrapText="1"/>
      <protection/>
    </xf>
    <xf numFmtId="164" fontId="4" fillId="0" borderId="10" xfId="45" applyNumberFormat="1" applyFont="1" applyFill="1" applyBorder="1" applyAlignment="1" applyProtection="1">
      <alignment horizontal="left" vertical="center" wrapText="1"/>
      <protection/>
    </xf>
    <xf numFmtId="164" fontId="5" fillId="37" borderId="10" xfId="45" applyNumberFormat="1" applyFont="1" applyFill="1" applyBorder="1" applyAlignment="1" applyProtection="1">
      <alignment horizontal="left" vertical="center" wrapText="1"/>
      <protection/>
    </xf>
    <xf numFmtId="0" fontId="4" fillId="38" borderId="10" xfId="0" applyFont="1" applyFill="1" applyBorder="1" applyAlignment="1">
      <alignment horizontal="left" vertical="center" wrapText="1"/>
    </xf>
    <xf numFmtId="164" fontId="3" fillId="38" borderId="0" xfId="45" applyNumberFormat="1" applyFont="1" applyFill="1" applyBorder="1" applyAlignment="1" applyProtection="1">
      <alignment horizontal="left"/>
      <protection/>
    </xf>
    <xf numFmtId="0" fontId="0" fillId="38" borderId="0" xfId="0" applyFont="1" applyFill="1" applyAlignment="1">
      <alignment/>
    </xf>
    <xf numFmtId="164" fontId="3" fillId="38" borderId="0" xfId="45" applyNumberFormat="1" applyFont="1" applyFill="1" applyAlignment="1" applyProtection="1">
      <alignment/>
      <protection/>
    </xf>
    <xf numFmtId="164" fontId="3" fillId="38" borderId="0" xfId="45" applyNumberFormat="1" applyFont="1" applyFill="1" applyAlignment="1" applyProtection="1">
      <alignment horizontal="center"/>
      <protection/>
    </xf>
    <xf numFmtId="164" fontId="0" fillId="19" borderId="10" xfId="45" applyNumberFormat="1" applyFont="1" applyFill="1" applyBorder="1" applyAlignment="1" applyProtection="1">
      <alignment horizontal="center" vertical="center" textRotation="90" wrapText="1"/>
      <protection/>
    </xf>
    <xf numFmtId="164" fontId="0" fillId="19" borderId="10" xfId="45" applyNumberFormat="1" applyFont="1" applyFill="1" applyBorder="1" applyAlignment="1" applyProtection="1">
      <alignment horizontal="center" vertical="center" wrapText="1"/>
      <protection/>
    </xf>
    <xf numFmtId="0" fontId="3" fillId="0" borderId="10" xfId="60" applyFont="1" applyBorder="1" applyAlignment="1">
      <alignment vertical="top" wrapText="1"/>
      <protection/>
    </xf>
    <xf numFmtId="0" fontId="3" fillId="0" borderId="10" xfId="64" applyFont="1" applyFill="1" applyBorder="1" applyAlignment="1" applyProtection="1">
      <alignment horizontal="left" wrapText="1"/>
      <protection/>
    </xf>
    <xf numFmtId="164" fontId="0" fillId="0" borderId="0" xfId="0" applyNumberFormat="1" applyFont="1" applyAlignment="1">
      <alignment/>
    </xf>
    <xf numFmtId="164" fontId="57" fillId="0" borderId="0" xfId="0" applyNumberFormat="1" applyFont="1" applyAlignment="1">
      <alignment/>
    </xf>
    <xf numFmtId="43" fontId="57" fillId="0" borderId="0" xfId="42" applyFont="1" applyAlignment="1">
      <alignment/>
    </xf>
    <xf numFmtId="0" fontId="0" fillId="0" borderId="0" xfId="0" applyFont="1" applyAlignment="1">
      <alignment horizontal="center"/>
    </xf>
    <xf numFmtId="164" fontId="0" fillId="43" borderId="10" xfId="45" applyNumberFormat="1" applyFont="1" applyFill="1" applyBorder="1" applyAlignment="1" applyProtection="1">
      <alignment horizontal="center" vertical="center" textRotation="90" wrapText="1"/>
      <protection/>
    </xf>
    <xf numFmtId="164" fontId="0" fillId="43" borderId="10" xfId="45" applyNumberFormat="1" applyFont="1" applyFill="1" applyBorder="1" applyAlignment="1" applyProtection="1">
      <alignment horizontal="center" vertical="center" wrapText="1"/>
      <protection/>
    </xf>
    <xf numFmtId="164" fontId="3" fillId="0" borderId="10" xfId="64" applyNumberFormat="1" applyFont="1" applyFill="1" applyBorder="1" applyAlignment="1" applyProtection="1">
      <alignment horizontal="left" wrapText="1"/>
      <protection/>
    </xf>
    <xf numFmtId="0" fontId="3" fillId="0" borderId="11" xfId="60" applyFont="1" applyBorder="1" applyAlignment="1">
      <alignment horizontal="center"/>
      <protection/>
    </xf>
    <xf numFmtId="0" fontId="3" fillId="0" borderId="12" xfId="60" applyFont="1" applyBorder="1" applyAlignment="1">
      <alignment horizontal="center" vertical="top" wrapText="1"/>
      <protection/>
    </xf>
    <xf numFmtId="1" fontId="3" fillId="0" borderId="0" xfId="64" applyNumberFormat="1" applyFont="1" applyFill="1" applyBorder="1" applyAlignment="1" applyProtection="1">
      <alignment horizontal="center" wrapText="1"/>
      <protection/>
    </xf>
    <xf numFmtId="1" fontId="3" fillId="0" borderId="10" xfId="64" applyNumberFormat="1" applyFont="1" applyFill="1" applyBorder="1" applyAlignment="1" applyProtection="1">
      <alignment horizontal="center" wrapText="1"/>
      <protection/>
    </xf>
    <xf numFmtId="164" fontId="3" fillId="38" borderId="0" xfId="45" applyNumberFormat="1" applyFont="1" applyFill="1" applyAlignment="1" applyProtection="1">
      <alignment/>
      <protection locked="0"/>
    </xf>
    <xf numFmtId="0" fontId="3" fillId="38" borderId="0" xfId="0" applyFont="1" applyFill="1" applyAlignment="1">
      <alignment/>
    </xf>
    <xf numFmtId="164" fontId="3" fillId="38" borderId="0" xfId="45" applyNumberFormat="1" applyFont="1" applyFill="1" applyAlignment="1" applyProtection="1">
      <alignment/>
      <protection/>
    </xf>
    <xf numFmtId="0" fontId="3" fillId="0" borderId="0" xfId="0" applyFont="1" applyAlignment="1">
      <alignment/>
    </xf>
    <xf numFmtId="0" fontId="3" fillId="38" borderId="0" xfId="63" applyFont="1" applyFill="1" applyAlignment="1" applyProtection="1">
      <alignment/>
      <protection/>
    </xf>
    <xf numFmtId="0" fontId="0" fillId="0" borderId="10" xfId="63" applyFont="1" applyFill="1" applyBorder="1" applyAlignment="1" applyProtection="1">
      <alignment horizontal="left" vertical="center" wrapText="1"/>
      <protection/>
    </xf>
    <xf numFmtId="164" fontId="0" fillId="0" borderId="10" xfId="42" applyNumberFormat="1" applyFont="1" applyBorder="1" applyAlignment="1" applyProtection="1">
      <alignment horizontal="center" vertical="center" wrapText="1"/>
      <protection/>
    </xf>
    <xf numFmtId="0" fontId="3" fillId="13" borderId="10" xfId="63" applyFont="1" applyFill="1" applyBorder="1" applyAlignment="1" applyProtection="1">
      <alignment horizontal="left" vertical="center" wrapText="1"/>
      <protection/>
    </xf>
    <xf numFmtId="164" fontId="3" fillId="13" borderId="10" xfId="42" applyNumberFormat="1" applyFont="1" applyFill="1" applyBorder="1" applyAlignment="1" applyProtection="1">
      <alignment horizontal="center" vertical="center" wrapText="1"/>
      <protection/>
    </xf>
    <xf numFmtId="164" fontId="0" fillId="43" borderId="10" xfId="42" applyNumberFormat="1" applyFont="1" applyFill="1" applyBorder="1" applyAlignment="1" applyProtection="1">
      <alignment horizontal="center" vertical="center" wrapText="1"/>
      <protection/>
    </xf>
    <xf numFmtId="0" fontId="8" fillId="44" borderId="10" xfId="63" applyFont="1" applyFill="1" applyBorder="1" applyAlignment="1" applyProtection="1">
      <alignment horizontal="center" vertical="center" wrapText="1"/>
      <protection/>
    </xf>
    <xf numFmtId="164" fontId="8" fillId="44" borderId="10" xfId="42" applyNumberFormat="1" applyFont="1" applyFill="1" applyBorder="1" applyAlignment="1" applyProtection="1">
      <alignment horizontal="right" vertical="center" wrapText="1"/>
      <protection/>
    </xf>
    <xf numFmtId="0" fontId="3" fillId="45" borderId="10" xfId="45" applyNumberFormat="1" applyFont="1" applyFill="1" applyBorder="1" applyAlignment="1" applyProtection="1">
      <alignment horizontal="center" vertical="center" wrapText="1"/>
      <protection/>
    </xf>
    <xf numFmtId="164" fontId="0" fillId="0" borderId="0" xfId="45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10" xfId="63" applyFont="1" applyFill="1" applyBorder="1" applyAlignment="1" applyProtection="1">
      <alignment horizontal="center" vertical="center" wrapText="1"/>
      <protection/>
    </xf>
    <xf numFmtId="0" fontId="3" fillId="13" borderId="10" xfId="63" applyFont="1" applyFill="1" applyBorder="1" applyAlignment="1" applyProtection="1">
      <alignment horizontal="center" vertical="center" wrapText="1"/>
      <protection/>
    </xf>
    <xf numFmtId="0" fontId="3" fillId="13" borderId="10" xfId="63" applyFont="1" applyFill="1" applyBorder="1" applyAlignment="1" applyProtection="1">
      <alignment horizontal="center" vertical="top"/>
      <protection/>
    </xf>
    <xf numFmtId="0" fontId="0" fillId="44" borderId="10" xfId="63" applyFont="1" applyFill="1" applyBorder="1" applyAlignment="1" applyProtection="1">
      <alignment horizontal="center" vertical="center" wrapText="1"/>
      <protection/>
    </xf>
    <xf numFmtId="164" fontId="0" fillId="0" borderId="0" xfId="45" applyNumberFormat="1" applyFont="1" applyAlignment="1" applyProtection="1">
      <alignment horizontal="center"/>
      <protection/>
    </xf>
    <xf numFmtId="164" fontId="3" fillId="46" borderId="10" xfId="45" applyNumberFormat="1" applyFont="1" applyFill="1" applyBorder="1" applyAlignment="1" applyProtection="1">
      <alignment horizontal="center" vertical="center" wrapText="1"/>
      <protection/>
    </xf>
    <xf numFmtId="164" fontId="3" fillId="38" borderId="0" xfId="45" applyNumberFormat="1" applyFont="1" applyFill="1" applyAlignment="1" applyProtection="1">
      <alignment horizontal="left"/>
      <protection locked="0"/>
    </xf>
    <xf numFmtId="164" fontId="3" fillId="38" borderId="0" xfId="45" applyNumberFormat="1" applyFont="1" applyFill="1" applyBorder="1" applyAlignment="1" applyProtection="1">
      <alignment horizontal="center"/>
      <protection/>
    </xf>
    <xf numFmtId="164" fontId="3" fillId="38" borderId="10" xfId="42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64" fontId="0" fillId="0" borderId="0" xfId="44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164" fontId="0" fillId="38" borderId="10" xfId="0" applyNumberFormat="1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3" fillId="47" borderId="10" xfId="0" applyFont="1" applyFill="1" applyBorder="1" applyAlignment="1">
      <alignment horizontal="center" vertical="center" wrapText="1"/>
    </xf>
    <xf numFmtId="0" fontId="3" fillId="38" borderId="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0" fillId="38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6" fillId="0" borderId="10" xfId="62" applyFont="1" applyFill="1" applyBorder="1" applyAlignment="1">
      <alignment horizontal="center" vertical="center" wrapText="1"/>
      <protection/>
    </xf>
    <xf numFmtId="164" fontId="0" fillId="0" borderId="10" xfId="44" applyNumberFormat="1" applyFont="1" applyBorder="1" applyAlignment="1">
      <alignment horizontal="center" vertical="center" wrapText="1"/>
    </xf>
    <xf numFmtId="9" fontId="0" fillId="0" borderId="10" xfId="68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38" borderId="0" xfId="0" applyFont="1" applyFill="1" applyAlignment="1">
      <alignment horizontal="center" vertical="center" wrapText="1"/>
    </xf>
    <xf numFmtId="9" fontId="0" fillId="0" borderId="0" xfId="68" applyFont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43" fontId="0" fillId="38" borderId="0" xfId="0" applyNumberFormat="1" applyFont="1" applyFill="1" applyBorder="1" applyAlignment="1">
      <alignment horizontal="center" vertical="center" wrapText="1"/>
    </xf>
    <xf numFmtId="0" fontId="0" fillId="38" borderId="0" xfId="0" applyFont="1" applyFill="1" applyBorder="1" applyAlignment="1">
      <alignment horizontal="center" vertical="center" wrapText="1"/>
    </xf>
    <xf numFmtId="9" fontId="0" fillId="0" borderId="0" xfId="68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center" vertical="center" wrapText="1"/>
    </xf>
    <xf numFmtId="0" fontId="3" fillId="47" borderId="0" xfId="0" applyFont="1" applyFill="1" applyAlignment="1">
      <alignment horizontal="center" vertical="center" wrapText="1"/>
    </xf>
    <xf numFmtId="164" fontId="58" fillId="47" borderId="0" xfId="0" applyNumberFormat="1" applyFont="1" applyFill="1" applyAlignment="1">
      <alignment horizontal="center" vertical="center" wrapText="1"/>
    </xf>
    <xf numFmtId="9" fontId="3" fillId="47" borderId="0" xfId="68" applyFont="1" applyFill="1" applyAlignment="1">
      <alignment horizontal="center" vertical="center" wrapText="1"/>
    </xf>
    <xf numFmtId="164" fontId="3" fillId="47" borderId="13" xfId="0" applyNumberFormat="1" applyFont="1" applyFill="1" applyBorder="1" applyAlignment="1">
      <alignment horizontal="center" vertical="center" wrapText="1"/>
    </xf>
    <xf numFmtId="9" fontId="3" fillId="47" borderId="0" xfId="0" applyNumberFormat="1" applyFont="1" applyFill="1" applyAlignment="1">
      <alignment horizontal="center" vertical="center" wrapText="1"/>
    </xf>
    <xf numFmtId="164" fontId="3" fillId="47" borderId="0" xfId="0" applyNumberFormat="1" applyFont="1" applyFill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164" fontId="0" fillId="38" borderId="10" xfId="44" applyNumberFormat="1" applyFont="1" applyFill="1" applyBorder="1" applyAlignment="1">
      <alignment horizontal="center" vertical="center" wrapText="1"/>
    </xf>
    <xf numFmtId="9" fontId="0" fillId="38" borderId="10" xfId="68" applyFont="1" applyFill="1" applyBorder="1" applyAlignment="1">
      <alignment horizontal="center" vertical="center" wrapText="1"/>
    </xf>
    <xf numFmtId="0" fontId="11" fillId="38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47" borderId="10" xfId="0" applyFont="1" applyFill="1" applyBorder="1" applyAlignment="1">
      <alignment horizontal="left" vertical="center" wrapText="1"/>
    </xf>
    <xf numFmtId="0" fontId="56" fillId="0" borderId="10" xfId="62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3" fillId="47" borderId="0" xfId="0" applyFont="1" applyFill="1" applyAlignment="1">
      <alignment horizontal="left" vertical="center" wrapText="1"/>
    </xf>
    <xf numFmtId="0" fontId="3" fillId="38" borderId="0" xfId="0" applyFont="1" applyFill="1" applyBorder="1" applyAlignment="1">
      <alignment horizontal="left" vertical="center" wrapText="1"/>
    </xf>
    <xf numFmtId="0" fontId="3" fillId="38" borderId="10" xfId="0" applyFont="1" applyFill="1" applyBorder="1" applyAlignment="1">
      <alignment horizontal="left" vertical="center" wrapText="1"/>
    </xf>
    <xf numFmtId="0" fontId="56" fillId="38" borderId="10" xfId="62" applyFont="1" applyFill="1" applyBorder="1" applyAlignment="1">
      <alignment horizontal="center" vertical="center" wrapText="1"/>
      <protection/>
    </xf>
    <xf numFmtId="0" fontId="56" fillId="38" borderId="10" xfId="62" applyFont="1" applyFill="1" applyBorder="1" applyAlignment="1">
      <alignment horizontal="left" vertical="center" wrapText="1"/>
      <protection/>
    </xf>
    <xf numFmtId="164" fontId="0" fillId="0" borderId="0" xfId="42" applyNumberFormat="1" applyFont="1" applyAlignment="1">
      <alignment horizontal="center" vertical="center" wrapText="1"/>
    </xf>
    <xf numFmtId="164" fontId="3" fillId="47" borderId="10" xfId="42" applyNumberFormat="1" applyFont="1" applyFill="1" applyBorder="1" applyAlignment="1">
      <alignment horizontal="center" vertical="center" wrapText="1"/>
    </xf>
    <xf numFmtId="164" fontId="0" fillId="0" borderId="10" xfId="42" applyNumberFormat="1" applyFont="1" applyFill="1" applyBorder="1" applyAlignment="1">
      <alignment horizontal="center" vertical="center" wrapText="1"/>
    </xf>
    <xf numFmtId="164" fontId="0" fillId="38" borderId="10" xfId="42" applyNumberFormat="1" applyFont="1" applyFill="1" applyBorder="1" applyAlignment="1">
      <alignment horizontal="center" vertical="center" wrapText="1"/>
    </xf>
    <xf numFmtId="164" fontId="3" fillId="38" borderId="10" xfId="42" applyNumberFormat="1" applyFont="1" applyFill="1" applyBorder="1" applyAlignment="1">
      <alignment horizontal="center" vertical="center" wrapText="1"/>
    </xf>
    <xf numFmtId="164" fontId="0" fillId="0" borderId="10" xfId="42" applyNumberFormat="1" applyFont="1" applyBorder="1" applyAlignment="1">
      <alignment horizontal="center" vertical="center" wrapText="1"/>
    </xf>
    <xf numFmtId="164" fontId="0" fillId="0" borderId="0" xfId="42" applyNumberFormat="1" applyFont="1" applyFill="1" applyBorder="1" applyAlignment="1" applyProtection="1">
      <alignment horizontal="center" vertical="center" wrapText="1"/>
      <protection locked="0"/>
    </xf>
    <xf numFmtId="164" fontId="58" fillId="47" borderId="0" xfId="42" applyNumberFormat="1" applyFont="1" applyFill="1" applyAlignment="1">
      <alignment horizontal="center" vertical="center" wrapText="1"/>
    </xf>
    <xf numFmtId="164" fontId="3" fillId="47" borderId="13" xfId="42" applyNumberFormat="1" applyFont="1" applyFill="1" applyBorder="1" applyAlignment="1">
      <alignment horizontal="center" vertical="center" wrapText="1"/>
    </xf>
    <xf numFmtId="164" fontId="3" fillId="47" borderId="0" xfId="42" applyNumberFormat="1" applyFont="1" applyFill="1" applyAlignment="1">
      <alignment horizontal="center" vertical="center" wrapText="1"/>
    </xf>
    <xf numFmtId="164" fontId="3" fillId="38" borderId="0" xfId="42" applyNumberFormat="1" applyFont="1" applyFill="1" applyBorder="1" applyAlignment="1">
      <alignment horizontal="center" vertical="center" wrapText="1"/>
    </xf>
    <xf numFmtId="164" fontId="3" fillId="48" borderId="10" xfId="42" applyNumberFormat="1" applyFont="1" applyFill="1" applyBorder="1" applyAlignment="1" applyProtection="1">
      <alignment horizontal="left" vertical="center" wrapText="1"/>
      <protection/>
    </xf>
    <xf numFmtId="0" fontId="3" fillId="49" borderId="10" xfId="64" applyFont="1" applyFill="1" applyBorder="1" applyAlignment="1" applyProtection="1">
      <alignment horizontal="center" vertical="center" wrapText="1"/>
      <protection/>
    </xf>
    <xf numFmtId="164" fontId="3" fillId="49" borderId="10" xfId="42" applyNumberFormat="1" applyFont="1" applyFill="1" applyBorder="1" applyAlignment="1" applyProtection="1">
      <alignment horizontal="left" vertical="center" wrapText="1"/>
      <protection/>
    </xf>
    <xf numFmtId="9" fontId="3" fillId="47" borderId="10" xfId="68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0" fillId="38" borderId="0" xfId="0" applyFont="1" applyFill="1" applyBorder="1" applyAlignment="1">
      <alignment horizontal="left" vertical="center" wrapText="1"/>
    </xf>
    <xf numFmtId="9" fontId="3" fillId="38" borderId="0" xfId="68" applyFont="1" applyFill="1" applyBorder="1" applyAlignment="1">
      <alignment horizontal="center" vertical="center" wrapText="1"/>
    </xf>
    <xf numFmtId="0" fontId="3" fillId="47" borderId="10" xfId="0" applyFont="1" applyFill="1" applyBorder="1" applyAlignment="1" quotePrefix="1">
      <alignment horizontal="center" vertical="center" wrapText="1"/>
    </xf>
    <xf numFmtId="0" fontId="3" fillId="47" borderId="10" xfId="64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4" fontId="3" fillId="18" borderId="10" xfId="42" applyNumberFormat="1" applyFont="1" applyFill="1" applyBorder="1" applyAlignment="1" applyProtection="1">
      <alignment vertical="center" wrapText="1"/>
      <protection/>
    </xf>
    <xf numFmtId="0" fontId="3" fillId="47" borderId="10" xfId="0" applyFont="1" applyFill="1" applyBorder="1" applyAlignment="1">
      <alignment horizontal="center" vertical="center" wrapText="1"/>
    </xf>
    <xf numFmtId="164" fontId="0" fillId="38" borderId="10" xfId="44" applyNumberFormat="1" applyFont="1" applyFill="1" applyBorder="1" applyAlignment="1">
      <alignment horizontal="center" vertical="center" wrapText="1"/>
    </xf>
    <xf numFmtId="0" fontId="3" fillId="8" borderId="10" xfId="60" applyFont="1" applyFill="1" applyBorder="1" applyAlignment="1" applyProtection="1">
      <alignment horizontal="left" vertical="center"/>
      <protection locked="0"/>
    </xf>
    <xf numFmtId="164" fontId="3" fillId="8" borderId="10" xfId="42" applyNumberFormat="1" applyFont="1" applyFill="1" applyBorder="1" applyAlignment="1" applyProtection="1">
      <alignment horizontal="center" vertical="center"/>
      <protection/>
    </xf>
    <xf numFmtId="164" fontId="3" fillId="8" borderId="10" xfId="42" applyNumberFormat="1" applyFont="1" applyFill="1" applyBorder="1" applyAlignment="1" applyProtection="1">
      <alignment horizontal="center" vertical="center"/>
      <protection locked="0"/>
    </xf>
    <xf numFmtId="164" fontId="3" fillId="15" borderId="10" xfId="42" applyNumberFormat="1" applyFont="1" applyFill="1" applyBorder="1" applyAlignment="1" applyProtection="1">
      <alignment horizontal="center" vertical="center"/>
      <protection locked="0"/>
    </xf>
    <xf numFmtId="164" fontId="3" fillId="15" borderId="10" xfId="42" applyNumberFormat="1" applyFont="1" applyFill="1" applyBorder="1" applyAlignment="1" applyProtection="1">
      <alignment horizontal="left" vertical="center" wrapText="1"/>
      <protection/>
    </xf>
    <xf numFmtId="0" fontId="3" fillId="15" borderId="10" xfId="64" applyFont="1" applyFill="1" applyBorder="1" applyAlignment="1" applyProtection="1">
      <alignment horizontal="center" vertical="center" wrapText="1"/>
      <protection/>
    </xf>
    <xf numFmtId="164" fontId="3" fillId="38" borderId="10" xfId="45" applyNumberFormat="1" applyFont="1" applyFill="1" applyBorder="1" applyAlignment="1" applyProtection="1">
      <alignment horizontal="center" vertical="center" wrapText="1"/>
      <protection/>
    </xf>
    <xf numFmtId="164" fontId="3" fillId="38" borderId="10" xfId="42" applyNumberFormat="1" applyFont="1" applyFill="1" applyBorder="1" applyAlignment="1" applyProtection="1">
      <alignment horizontal="center" vertical="center" wrapText="1"/>
      <protection/>
    </xf>
    <xf numFmtId="164" fontId="3" fillId="47" borderId="10" xfId="42" applyNumberFormat="1" applyFont="1" applyFill="1" applyBorder="1" applyAlignment="1" applyProtection="1">
      <alignment horizontal="center" vertical="center" wrapText="1"/>
      <protection/>
    </xf>
    <xf numFmtId="0" fontId="3" fillId="38" borderId="10" xfId="64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 locked="0"/>
    </xf>
    <xf numFmtId="0" fontId="3" fillId="38" borderId="0" xfId="0" applyFont="1" applyFill="1" applyAlignment="1" applyProtection="1">
      <alignment/>
      <protection locked="0"/>
    </xf>
    <xf numFmtId="0" fontId="3" fillId="38" borderId="10" xfId="0" applyFont="1" applyFill="1" applyBorder="1" applyAlignment="1" applyProtection="1">
      <alignment/>
      <protection locked="0"/>
    </xf>
    <xf numFmtId="164" fontId="3" fillId="38" borderId="10" xfId="45" applyNumberFormat="1" applyFont="1" applyFill="1" applyBorder="1" applyAlignment="1" applyProtection="1">
      <alignment horizontal="center" vertical="center" wrapText="1"/>
      <protection locked="0"/>
    </xf>
    <xf numFmtId="164" fontId="3" fillId="38" borderId="10" xfId="42" applyNumberFormat="1" applyFont="1" applyFill="1" applyBorder="1" applyAlignment="1" applyProtection="1">
      <alignment horizontal="center" vertical="center" wrapText="1"/>
      <protection locked="0"/>
    </xf>
    <xf numFmtId="0" fontId="3" fillId="8" borderId="10" xfId="0" applyFont="1" applyFill="1" applyBorder="1" applyAlignment="1" applyProtection="1">
      <alignment/>
      <protection locked="0"/>
    </xf>
    <xf numFmtId="164" fontId="3" fillId="15" borderId="10" xfId="42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60" applyFont="1" applyFill="1" applyBorder="1" applyAlignment="1" applyProtection="1">
      <alignment horizontal="left" vertical="center"/>
      <protection locked="0"/>
    </xf>
    <xf numFmtId="0" fontId="3" fillId="0" borderId="10" xfId="60" applyFont="1" applyBorder="1" applyAlignment="1" applyProtection="1">
      <alignment vertical="top" wrapText="1"/>
      <protection locked="0"/>
    </xf>
    <xf numFmtId="164" fontId="3" fillId="38" borderId="10" xfId="42" applyNumberFormat="1" applyFont="1" applyFill="1" applyBorder="1" applyAlignment="1" applyProtection="1">
      <alignment horizontal="left" vertical="center" wrapText="1"/>
      <protection locked="0"/>
    </xf>
    <xf numFmtId="0" fontId="3" fillId="38" borderId="10" xfId="64" applyFont="1" applyFill="1" applyBorder="1" applyAlignment="1" applyProtection="1">
      <alignment horizontal="left" vertical="center" wrapText="1"/>
      <protection locked="0"/>
    </xf>
    <xf numFmtId="0" fontId="3" fillId="15" borderId="10" xfId="64" applyFont="1" applyFill="1" applyBorder="1" applyAlignment="1" applyProtection="1">
      <alignment horizontal="left" vertical="center" wrapText="1"/>
      <protection locked="0"/>
    </xf>
    <xf numFmtId="0" fontId="3" fillId="48" borderId="10" xfId="64" applyFont="1" applyFill="1" applyBorder="1" applyAlignment="1" applyProtection="1">
      <alignment horizontal="left" vertical="center" wrapText="1"/>
      <protection locked="0"/>
    </xf>
    <xf numFmtId="164" fontId="3" fillId="48" borderId="10" xfId="42" applyNumberFormat="1" applyFont="1" applyFill="1" applyBorder="1" applyAlignment="1" applyProtection="1">
      <alignment horizontal="left" vertical="center" wrapText="1"/>
      <protection locked="0"/>
    </xf>
    <xf numFmtId="0" fontId="3" fillId="18" borderId="10" xfId="0" applyFont="1" applyFill="1" applyBorder="1" applyAlignment="1" applyProtection="1">
      <alignment/>
      <protection locked="0"/>
    </xf>
    <xf numFmtId="0" fontId="3" fillId="18" borderId="10" xfId="64" applyFont="1" applyFill="1" applyBorder="1" applyAlignment="1" applyProtection="1">
      <alignment vertical="center" wrapText="1"/>
      <protection locked="0"/>
    </xf>
    <xf numFmtId="0" fontId="3" fillId="49" borderId="10" xfId="64" applyFont="1" applyFill="1" applyBorder="1" applyAlignment="1" applyProtection="1">
      <alignment horizontal="center" vertical="center" wrapText="1"/>
      <protection locked="0"/>
    </xf>
    <xf numFmtId="0" fontId="3" fillId="49" borderId="10" xfId="64" applyFont="1" applyFill="1" applyBorder="1" applyAlignment="1" applyProtection="1">
      <alignment horizontal="left" vertical="center" wrapText="1"/>
      <protection locked="0"/>
    </xf>
    <xf numFmtId="164" fontId="3" fillId="49" borderId="10" xfId="42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/>
      <protection locked="0"/>
    </xf>
    <xf numFmtId="164" fontId="3" fillId="0" borderId="0" xfId="42" applyNumberFormat="1" applyFont="1" applyAlignment="1" applyProtection="1">
      <alignment/>
      <protection locked="0"/>
    </xf>
    <xf numFmtId="164" fontId="3" fillId="0" borderId="0" xfId="0" applyNumberFormat="1" applyFont="1" applyAlignment="1" applyProtection="1">
      <alignment/>
      <protection locked="0"/>
    </xf>
    <xf numFmtId="164" fontId="3" fillId="47" borderId="10" xfId="68" applyNumberFormat="1" applyFont="1" applyFill="1" applyBorder="1" applyAlignment="1">
      <alignment horizontal="center" vertical="center" wrapText="1"/>
    </xf>
    <xf numFmtId="9" fontId="3" fillId="47" borderId="10" xfId="67" applyFont="1" applyFill="1" applyBorder="1" applyAlignment="1">
      <alignment horizontal="center" vertical="center" wrapText="1"/>
    </xf>
    <xf numFmtId="43" fontId="0" fillId="0" borderId="10" xfId="42" applyFont="1" applyBorder="1" applyAlignment="1">
      <alignment horizontal="center" vertical="center" wrapText="1"/>
    </xf>
    <xf numFmtId="1" fontId="0" fillId="0" borderId="10" xfId="68" applyNumberFormat="1" applyFont="1" applyBorder="1" applyAlignment="1">
      <alignment horizontal="center" vertical="center" wrapText="1"/>
    </xf>
    <xf numFmtId="1" fontId="3" fillId="47" borderId="10" xfId="68" applyNumberFormat="1" applyFont="1" applyFill="1" applyBorder="1" applyAlignment="1">
      <alignment horizontal="center" vertical="center" wrapText="1"/>
    </xf>
    <xf numFmtId="9" fontId="0" fillId="0" borderId="10" xfId="67" applyFont="1" applyBorder="1" applyAlignment="1">
      <alignment horizontal="center" vertical="center" wrapText="1"/>
    </xf>
    <xf numFmtId="9" fontId="0" fillId="0" borderId="10" xfId="67" applyFont="1" applyFill="1" applyBorder="1" applyAlignment="1" applyProtection="1">
      <alignment horizontal="center" vertical="center" wrapText="1"/>
      <protection/>
    </xf>
    <xf numFmtId="9" fontId="3" fillId="47" borderId="10" xfId="67" applyFont="1" applyFill="1" applyBorder="1" applyAlignment="1" quotePrefix="1">
      <alignment horizontal="center" vertical="center" wrapText="1"/>
    </xf>
    <xf numFmtId="164" fontId="0" fillId="0" borderId="10" xfId="42" applyNumberFormat="1" applyFont="1" applyFill="1" applyBorder="1" applyAlignment="1" applyProtection="1">
      <alignment horizontal="center" vertical="center" wrapText="1"/>
      <protection/>
    </xf>
    <xf numFmtId="0" fontId="3" fillId="49" borderId="0" xfId="0" applyFont="1" applyFill="1" applyAlignment="1">
      <alignment horizontal="center" vertical="center" wrapText="1"/>
    </xf>
    <xf numFmtId="0" fontId="0" fillId="38" borderId="10" xfId="6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 applyProtection="1">
      <alignment/>
      <protection locked="0"/>
    </xf>
    <xf numFmtId="0" fontId="0" fillId="38" borderId="10" xfId="60" applyFont="1" applyFill="1" applyBorder="1" applyAlignment="1" applyProtection="1">
      <alignment horizontal="left" vertical="center"/>
      <protection locked="0"/>
    </xf>
    <xf numFmtId="164" fontId="0" fillId="38" borderId="10" xfId="42" applyNumberFormat="1" applyFont="1" applyFill="1" applyBorder="1" applyAlignment="1" applyProtection="1">
      <alignment horizontal="center" vertical="center"/>
      <protection locked="0"/>
    </xf>
    <xf numFmtId="164" fontId="0" fillId="0" borderId="10" xfId="42" applyNumberFormat="1" applyFont="1" applyFill="1" applyBorder="1" applyAlignment="1" applyProtection="1">
      <alignment horizontal="center" vertical="center"/>
      <protection locked="0"/>
    </xf>
    <xf numFmtId="164" fontId="0" fillId="0" borderId="10" xfId="42" applyNumberFormat="1" applyFont="1" applyFill="1" applyBorder="1" applyAlignment="1" applyProtection="1">
      <alignment vertical="center"/>
      <protection/>
    </xf>
    <xf numFmtId="164" fontId="0" fillId="0" borderId="10" xfId="42" applyNumberFormat="1" applyFont="1" applyFill="1" applyBorder="1" applyAlignment="1" applyProtection="1">
      <alignment horizontal="center" vertical="center"/>
      <protection/>
    </xf>
    <xf numFmtId="0" fontId="0" fillId="38" borderId="0" xfId="0" applyFont="1" applyFill="1" applyAlignment="1" applyProtection="1">
      <alignment/>
      <protection locked="0"/>
    </xf>
    <xf numFmtId="164" fontId="0" fillId="38" borderId="10" xfId="42" applyNumberFormat="1" applyFont="1" applyFill="1" applyBorder="1" applyAlignment="1" applyProtection="1">
      <alignment vertical="center"/>
      <protection/>
    </xf>
    <xf numFmtId="164" fontId="0" fillId="38" borderId="10" xfId="42" applyNumberFormat="1" applyFont="1" applyFill="1" applyBorder="1" applyAlignment="1" applyProtection="1">
      <alignment horizontal="center" vertical="center"/>
      <protection/>
    </xf>
    <xf numFmtId="164" fontId="0" fillId="18" borderId="10" xfId="42" applyNumberFormat="1" applyFont="1" applyFill="1" applyBorder="1" applyAlignment="1" applyProtection="1">
      <alignment horizontal="center" vertical="center"/>
      <protection locked="0"/>
    </xf>
    <xf numFmtId="164" fontId="0" fillId="18" borderId="10" xfId="4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164" fontId="0" fillId="0" borderId="0" xfId="42" applyNumberFormat="1" applyFont="1" applyAlignment="1" applyProtection="1">
      <alignment/>
      <protection locked="0"/>
    </xf>
    <xf numFmtId="0" fontId="3" fillId="42" borderId="10" xfId="0" applyFont="1" applyFill="1" applyBorder="1" applyAlignment="1" applyProtection="1">
      <alignment/>
      <protection locked="0"/>
    </xf>
    <xf numFmtId="9" fontId="0" fillId="38" borderId="10" xfId="67" applyFont="1" applyFill="1" applyBorder="1" applyAlignment="1" applyProtection="1">
      <alignment/>
      <protection locked="0"/>
    </xf>
    <xf numFmtId="164" fontId="0" fillId="50" borderId="10" xfId="42" applyNumberFormat="1" applyFont="1" applyFill="1" applyBorder="1" applyAlignment="1" applyProtection="1">
      <alignment vertical="center"/>
      <protection/>
    </xf>
    <xf numFmtId="164" fontId="0" fillId="50" borderId="10" xfId="42" applyNumberFormat="1" applyFont="1" applyFill="1" applyBorder="1" applyAlignment="1" applyProtection="1">
      <alignment horizontal="center" vertical="center"/>
      <protection/>
    </xf>
    <xf numFmtId="0" fontId="0" fillId="0" borderId="10" xfId="60" applyFont="1" applyBorder="1" applyAlignment="1">
      <alignment horizontal="center" vertical="top" wrapText="1"/>
      <protection/>
    </xf>
    <xf numFmtId="0" fontId="3" fillId="48" borderId="10" xfId="64" applyFont="1" applyFill="1" applyBorder="1" applyAlignment="1" applyProtection="1">
      <alignment horizontal="center" vertical="center" wrapText="1"/>
      <protection locked="0"/>
    </xf>
    <xf numFmtId="0" fontId="3" fillId="18" borderId="10" xfId="0" applyFont="1" applyFill="1" applyBorder="1" applyAlignment="1" applyProtection="1">
      <alignment horizontal="center" vertical="center" wrapText="1"/>
      <protection locked="0"/>
    </xf>
    <xf numFmtId="0" fontId="3" fillId="38" borderId="0" xfId="0" applyFont="1" applyFill="1" applyAlignment="1" applyProtection="1">
      <alignment horizontal="center" vertical="center" wrapText="1"/>
      <protection locked="0"/>
    </xf>
    <xf numFmtId="164" fontId="3" fillId="8" borderId="10" xfId="42" applyNumberFormat="1" applyFont="1" applyFill="1" applyBorder="1" applyAlignment="1" applyProtection="1">
      <alignment horizontal="center" vertical="center" wrapText="1"/>
      <protection locked="0"/>
    </xf>
    <xf numFmtId="43" fontId="3" fillId="0" borderId="0" xfId="0" applyNumberFormat="1" applyFont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10" xfId="42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0" fillId="0" borderId="0" xfId="0" applyNumberFormat="1" applyFont="1" applyAlignment="1" applyProtection="1">
      <alignment/>
      <protection locked="0"/>
    </xf>
    <xf numFmtId="166" fontId="0" fillId="0" borderId="10" xfId="42" applyNumberFormat="1" applyFont="1" applyFill="1" applyBorder="1" applyAlignment="1" applyProtection="1">
      <alignment horizontal="center" vertical="center"/>
      <protection locked="0"/>
    </xf>
    <xf numFmtId="0" fontId="0" fillId="0" borderId="12" xfId="60" applyFont="1" applyBorder="1" applyAlignment="1">
      <alignment horizontal="center"/>
      <protection/>
    </xf>
    <xf numFmtId="164" fontId="0" fillId="51" borderId="14" xfId="0" applyNumberFormat="1" applyFont="1" applyFill="1" applyBorder="1" applyAlignment="1">
      <alignment vertical="center" wrapText="1"/>
    </xf>
    <xf numFmtId="0" fontId="0" fillId="0" borderId="15" xfId="60" applyFont="1" applyBorder="1">
      <alignment/>
      <protection/>
    </xf>
    <xf numFmtId="0" fontId="0" fillId="0" borderId="16" xfId="60" applyFont="1" applyBorder="1">
      <alignment/>
      <protection/>
    </xf>
    <xf numFmtId="0" fontId="0" fillId="0" borderId="16" xfId="60" applyFont="1" applyBorder="1" applyAlignment="1">
      <alignment vertical="top"/>
      <protection/>
    </xf>
    <xf numFmtId="0" fontId="0" fillId="0" borderId="0" xfId="0" applyFont="1" applyAlignment="1">
      <alignment vertical="top"/>
    </xf>
    <xf numFmtId="0" fontId="0" fillId="0" borderId="12" xfId="60" applyFont="1" applyBorder="1" applyAlignment="1">
      <alignment vertical="top"/>
      <protection/>
    </xf>
    <xf numFmtId="0" fontId="0" fillId="0" borderId="10" xfId="60" applyFont="1" applyBorder="1" applyAlignment="1">
      <alignment vertical="top" wrapText="1"/>
      <protection/>
    </xf>
    <xf numFmtId="0" fontId="3" fillId="0" borderId="17" xfId="60" applyFont="1" applyBorder="1" applyAlignment="1">
      <alignment wrapText="1"/>
      <protection/>
    </xf>
    <xf numFmtId="0" fontId="0" fillId="0" borderId="0" xfId="0" applyFont="1" applyAlignment="1">
      <alignment wrapText="1"/>
    </xf>
    <xf numFmtId="0" fontId="0" fillId="0" borderId="0" xfId="60" applyFont="1">
      <alignment/>
      <protection/>
    </xf>
    <xf numFmtId="164" fontId="0" fillId="0" borderId="0" xfId="45" applyNumberFormat="1" applyFont="1" applyAlignment="1">
      <alignment horizontal="left"/>
    </xf>
    <xf numFmtId="0" fontId="0" fillId="0" borderId="10" xfId="60" applyFont="1" applyFill="1" applyBorder="1" applyAlignment="1" applyProtection="1">
      <alignment horizontal="left" vertical="center" wrapText="1"/>
      <protection locked="0"/>
    </xf>
    <xf numFmtId="0" fontId="3" fillId="8" borderId="10" xfId="45" applyNumberFormat="1" applyFont="1" applyFill="1" applyBorder="1" applyAlignment="1" applyProtection="1">
      <alignment horizontal="center" vertical="center" wrapText="1"/>
      <protection locked="0"/>
    </xf>
    <xf numFmtId="164" fontId="3" fillId="8" borderId="10" xfId="45" applyNumberFormat="1" applyFont="1" applyFill="1" applyBorder="1" applyAlignment="1" applyProtection="1">
      <alignment horizontal="center" vertical="center" wrapText="1"/>
      <protection locked="0"/>
    </xf>
    <xf numFmtId="164" fontId="3" fillId="0" borderId="0" xfId="0" applyNumberFormat="1" applyFont="1" applyFill="1" applyAlignment="1" applyProtection="1">
      <alignment/>
      <protection locked="0"/>
    </xf>
    <xf numFmtId="164" fontId="3" fillId="38" borderId="0" xfId="45" applyNumberFormat="1" applyFont="1" applyFill="1" applyBorder="1" applyAlignment="1" applyProtection="1">
      <alignment horizontal="center" vertical="center" wrapText="1"/>
      <protection locked="0"/>
    </xf>
    <xf numFmtId="164" fontId="3" fillId="38" borderId="0" xfId="45" applyNumberFormat="1" applyFont="1" applyFill="1" applyBorder="1" applyAlignment="1" applyProtection="1">
      <alignment horizontal="left"/>
      <protection locked="0"/>
    </xf>
    <xf numFmtId="0" fontId="3" fillId="38" borderId="0" xfId="60" applyFont="1" applyFill="1" applyProtection="1">
      <alignment/>
      <protection locked="0"/>
    </xf>
    <xf numFmtId="164" fontId="3" fillId="38" borderId="0" xfId="42" applyNumberFormat="1" applyFont="1" applyFill="1" applyAlignment="1" applyProtection="1">
      <alignment/>
      <protection locked="0"/>
    </xf>
    <xf numFmtId="164" fontId="3" fillId="38" borderId="0" xfId="60" applyNumberFormat="1" applyFont="1" applyFill="1" applyProtection="1">
      <alignment/>
      <protection locked="0"/>
    </xf>
    <xf numFmtId="164" fontId="3" fillId="38" borderId="0" xfId="42" applyNumberFormat="1" applyFont="1" applyFill="1" applyBorder="1" applyAlignment="1" applyProtection="1">
      <alignment/>
      <protection locked="0"/>
    </xf>
    <xf numFmtId="164" fontId="3" fillId="38" borderId="0" xfId="45" applyNumberFormat="1" applyFont="1" applyFill="1" applyAlignment="1" applyProtection="1">
      <alignment/>
      <protection locked="0"/>
    </xf>
    <xf numFmtId="0" fontId="3" fillId="8" borderId="10" xfId="62" applyFont="1" applyFill="1" applyBorder="1" applyProtection="1">
      <alignment/>
      <protection locked="0"/>
    </xf>
    <xf numFmtId="164" fontId="0" fillId="38" borderId="10" xfId="42" applyNumberFormat="1" applyFont="1" applyFill="1" applyBorder="1" applyAlignment="1" applyProtection="1">
      <alignment horizontal="left" vertical="center"/>
      <protection locked="0"/>
    </xf>
    <xf numFmtId="0" fontId="0" fillId="0" borderId="10" xfId="62" applyFont="1" applyBorder="1" applyProtection="1">
      <alignment/>
      <protection locked="0"/>
    </xf>
    <xf numFmtId="0" fontId="0" fillId="0" borderId="10" xfId="62" applyFont="1" applyFill="1" applyBorder="1" applyAlignment="1" applyProtection="1">
      <alignment wrapText="1"/>
      <protection locked="0"/>
    </xf>
    <xf numFmtId="0" fontId="0" fillId="0" borderId="10" xfId="62" applyFont="1" applyBorder="1" applyAlignment="1" applyProtection="1">
      <alignment wrapText="1"/>
      <protection locked="0"/>
    </xf>
    <xf numFmtId="0" fontId="0" fillId="0" borderId="10" xfId="62" applyFont="1" applyFill="1" applyBorder="1" applyProtection="1">
      <alignment/>
      <protection locked="0"/>
    </xf>
    <xf numFmtId="0" fontId="0" fillId="38" borderId="10" xfId="62" applyFont="1" applyFill="1" applyBorder="1" applyProtection="1">
      <alignment/>
      <protection locked="0"/>
    </xf>
    <xf numFmtId="0" fontId="3" fillId="15" borderId="10" xfId="62" applyFont="1" applyFill="1" applyBorder="1" applyAlignment="1" applyProtection="1">
      <alignment horizontal="center"/>
      <protection locked="0"/>
    </xf>
    <xf numFmtId="0" fontId="3" fillId="15" borderId="10" xfId="62" applyFont="1" applyFill="1" applyBorder="1" applyAlignment="1" applyProtection="1">
      <alignment horizontal="center" vertical="center" wrapText="1"/>
      <protection/>
    </xf>
    <xf numFmtId="0" fontId="3" fillId="15" borderId="10" xfId="62" applyFont="1" applyFill="1" applyBorder="1" applyProtection="1">
      <alignment/>
      <protection locked="0"/>
    </xf>
    <xf numFmtId="0" fontId="3" fillId="38" borderId="10" xfId="62" applyFont="1" applyFill="1" applyBorder="1" applyAlignment="1" applyProtection="1">
      <alignment horizontal="center" vertical="center" wrapText="1"/>
      <protection/>
    </xf>
    <xf numFmtId="0" fontId="0" fillId="38" borderId="10" xfId="0" applyFont="1" applyFill="1" applyBorder="1" applyAlignment="1">
      <alignment/>
    </xf>
    <xf numFmtId="164" fontId="0" fillId="0" borderId="0" xfId="0" applyNumberFormat="1" applyFont="1" applyFill="1" applyAlignment="1" applyProtection="1">
      <alignment/>
      <protection locked="0"/>
    </xf>
    <xf numFmtId="0" fontId="0" fillId="42" borderId="10" xfId="60" applyFont="1" applyFill="1" applyBorder="1" applyAlignment="1" applyProtection="1">
      <alignment horizontal="left" vertical="center" wrapText="1"/>
      <protection locked="0"/>
    </xf>
    <xf numFmtId="0" fontId="0" fillId="38" borderId="10" xfId="64" applyFont="1" applyFill="1" applyBorder="1" applyAlignment="1" applyProtection="1">
      <alignment horizontal="left" vertical="center" wrapText="1"/>
      <protection locked="0"/>
    </xf>
    <xf numFmtId="164" fontId="0" fillId="38" borderId="10" xfId="42" applyNumberFormat="1" applyFont="1" applyFill="1" applyBorder="1" applyAlignment="1" applyProtection="1">
      <alignment horizontal="left" vertical="center" wrapText="1"/>
      <protection locked="0"/>
    </xf>
    <xf numFmtId="0" fontId="3" fillId="8" borderId="18" xfId="6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left"/>
    </xf>
    <xf numFmtId="164" fontId="0" fillId="0" borderId="0" xfId="45" applyNumberFormat="1" applyFont="1" applyAlignment="1" applyProtection="1">
      <alignment/>
      <protection/>
    </xf>
    <xf numFmtId="164" fontId="3" fillId="46" borderId="10" xfId="45" applyNumberFormat="1" applyFont="1" applyFill="1" applyBorder="1" applyAlignment="1" applyProtection="1">
      <alignment horizontal="center" vertical="center" wrapText="1"/>
      <protection/>
    </xf>
    <xf numFmtId="164" fontId="3" fillId="46" borderId="10" xfId="45" applyNumberFormat="1" applyFont="1" applyFill="1" applyBorder="1" applyAlignment="1" applyProtection="1">
      <alignment horizontal="center" vertical="center" textRotation="90" wrapText="1"/>
      <protection/>
    </xf>
    <xf numFmtId="0" fontId="3" fillId="8" borderId="19" xfId="62" applyFont="1" applyFill="1" applyBorder="1" applyAlignment="1" applyProtection="1">
      <alignment horizontal="center" vertical="center" wrapText="1"/>
      <protection/>
    </xf>
    <xf numFmtId="0" fontId="3" fillId="8" borderId="18" xfId="62" applyFont="1" applyFill="1" applyBorder="1" applyAlignment="1" applyProtection="1">
      <alignment horizontal="center" vertical="center" wrapText="1"/>
      <protection/>
    </xf>
    <xf numFmtId="0" fontId="3" fillId="8" borderId="20" xfId="62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/>
      <protection locked="0"/>
    </xf>
    <xf numFmtId="164" fontId="3" fillId="8" borderId="10" xfId="45" applyNumberFormat="1" applyFont="1" applyFill="1" applyBorder="1" applyAlignment="1" applyProtection="1">
      <alignment horizontal="center" vertical="center" textRotation="90" wrapText="1"/>
      <protection locked="0"/>
    </xf>
    <xf numFmtId="164" fontId="3" fillId="8" borderId="19" xfId="42" applyNumberFormat="1" applyFont="1" applyFill="1" applyBorder="1" applyAlignment="1" applyProtection="1">
      <alignment horizontal="center" vertical="center" wrapText="1"/>
      <protection locked="0"/>
    </xf>
    <xf numFmtId="164" fontId="3" fillId="8" borderId="20" xfId="42" applyNumberFormat="1" applyFont="1" applyFill="1" applyBorder="1" applyAlignment="1" applyProtection="1">
      <alignment horizontal="center" vertical="center" wrapText="1"/>
      <protection locked="0"/>
    </xf>
    <xf numFmtId="0" fontId="3" fillId="8" borderId="10" xfId="45" applyNumberFormat="1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left"/>
      <protection locked="0"/>
    </xf>
    <xf numFmtId="0" fontId="3" fillId="0" borderId="22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164" fontId="3" fillId="8" borderId="10" xfId="45" applyNumberFormat="1" applyFont="1" applyFill="1" applyBorder="1" applyAlignment="1" applyProtection="1">
      <alignment horizontal="center" vertical="center" wrapText="1"/>
      <protection locked="0"/>
    </xf>
    <xf numFmtId="164" fontId="3" fillId="8" borderId="19" xfId="45" applyNumberFormat="1" applyFont="1" applyFill="1" applyBorder="1" applyAlignment="1" applyProtection="1">
      <alignment horizontal="center" vertical="center" textRotation="90" wrapText="1"/>
      <protection locked="0"/>
    </xf>
    <xf numFmtId="164" fontId="3" fillId="8" borderId="20" xfId="45" applyNumberFormat="1" applyFont="1" applyFill="1" applyBorder="1" applyAlignment="1" applyProtection="1">
      <alignment horizontal="center" vertical="center" textRotation="90" wrapText="1"/>
      <protection locked="0"/>
    </xf>
    <xf numFmtId="0" fontId="3" fillId="8" borderId="19" xfId="45" applyNumberFormat="1" applyFont="1" applyFill="1" applyBorder="1" applyAlignment="1" applyProtection="1">
      <alignment horizontal="center" vertical="center" wrapText="1"/>
      <protection locked="0"/>
    </xf>
    <xf numFmtId="0" fontId="3" fillId="8" borderId="20" xfId="45" applyNumberFormat="1" applyFont="1" applyFill="1" applyBorder="1" applyAlignment="1" applyProtection="1">
      <alignment horizontal="center" vertical="center" wrapText="1"/>
      <protection locked="0"/>
    </xf>
    <xf numFmtId="0" fontId="3" fillId="8" borderId="19" xfId="60" applyFont="1" applyFill="1" applyBorder="1" applyAlignment="1" applyProtection="1">
      <alignment horizontal="center" vertical="center" wrapText="1"/>
      <protection locked="0"/>
    </xf>
    <xf numFmtId="0" fontId="3" fillId="8" borderId="18" xfId="60" applyFont="1" applyFill="1" applyBorder="1" applyAlignment="1" applyProtection="1">
      <alignment horizontal="center" vertical="center" wrapText="1"/>
      <protection locked="0"/>
    </xf>
    <xf numFmtId="0" fontId="3" fillId="8" borderId="19" xfId="60" applyFont="1" applyFill="1" applyBorder="1" applyAlignment="1" applyProtection="1">
      <alignment horizontal="center" vertical="center" wrapText="1"/>
      <protection/>
    </xf>
    <xf numFmtId="0" fontId="3" fillId="8" borderId="18" xfId="60" applyFont="1" applyFill="1" applyBorder="1" applyAlignment="1" applyProtection="1">
      <alignment horizontal="center" vertical="center" wrapText="1"/>
      <protection/>
    </xf>
    <xf numFmtId="0" fontId="3" fillId="38" borderId="15" xfId="0" applyFont="1" applyFill="1" applyBorder="1" applyAlignment="1" applyProtection="1">
      <alignment horizontal="center" vertical="center" textRotation="90" wrapText="1"/>
      <protection locked="0"/>
    </xf>
    <xf numFmtId="0" fontId="3" fillId="38" borderId="11" xfId="0" applyFont="1" applyFill="1" applyBorder="1" applyAlignment="1" applyProtection="1">
      <alignment horizontal="center" vertical="center" textRotation="90" wrapText="1"/>
      <protection locked="0"/>
    </xf>
    <xf numFmtId="0" fontId="3" fillId="38" borderId="16" xfId="0" applyFont="1" applyFill="1" applyBorder="1" applyAlignment="1" applyProtection="1">
      <alignment horizontal="center" vertical="center" textRotation="90" wrapText="1"/>
      <protection locked="0"/>
    </xf>
    <xf numFmtId="0" fontId="3" fillId="38" borderId="12" xfId="0" applyFont="1" applyFill="1" applyBorder="1" applyAlignment="1" applyProtection="1">
      <alignment horizontal="center" vertical="center" textRotation="90" wrapText="1"/>
      <protection locked="0"/>
    </xf>
    <xf numFmtId="0" fontId="3" fillId="38" borderId="23" xfId="0" applyFont="1" applyFill="1" applyBorder="1" applyAlignment="1" applyProtection="1">
      <alignment horizontal="center" vertical="center" textRotation="90" wrapText="1"/>
      <protection locked="0"/>
    </xf>
    <xf numFmtId="0" fontId="3" fillId="38" borderId="24" xfId="0" applyFont="1" applyFill="1" applyBorder="1" applyAlignment="1" applyProtection="1">
      <alignment horizontal="center" vertical="center" textRotation="90" wrapText="1"/>
      <protection locked="0"/>
    </xf>
    <xf numFmtId="164" fontId="3" fillId="38" borderId="21" xfId="45" applyNumberFormat="1" applyFont="1" applyFill="1" applyBorder="1" applyAlignment="1" applyProtection="1">
      <alignment horizontal="left"/>
      <protection locked="0"/>
    </xf>
    <xf numFmtId="164" fontId="3" fillId="38" borderId="22" xfId="45" applyNumberFormat="1" applyFont="1" applyFill="1" applyBorder="1" applyAlignment="1" applyProtection="1">
      <alignment horizontal="left"/>
      <protection locked="0"/>
    </xf>
    <xf numFmtId="164" fontId="3" fillId="38" borderId="17" xfId="45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42" borderId="19" xfId="0" applyFont="1" applyFill="1" applyBorder="1" applyAlignment="1">
      <alignment horizontal="center" vertical="center" wrapText="1"/>
    </xf>
    <xf numFmtId="0" fontId="4" fillId="42" borderId="20" xfId="0" applyFont="1" applyFill="1" applyBorder="1" applyAlignment="1">
      <alignment horizontal="center" vertical="center" wrapText="1"/>
    </xf>
    <xf numFmtId="0" fontId="3" fillId="41" borderId="10" xfId="45" applyNumberFormat="1" applyFont="1" applyFill="1" applyBorder="1" applyAlignment="1" applyProtection="1">
      <alignment horizontal="center" vertical="center" wrapText="1"/>
      <protection/>
    </xf>
    <xf numFmtId="164" fontId="3" fillId="41" borderId="10" xfId="45" applyNumberFormat="1" applyFont="1" applyFill="1" applyBorder="1" applyAlignment="1" applyProtection="1">
      <alignment horizontal="center" vertical="center" wrapText="1"/>
      <protection/>
    </xf>
    <xf numFmtId="0" fontId="0" fillId="41" borderId="10" xfId="0" applyFont="1" applyFill="1" applyBorder="1" applyAlignment="1">
      <alignment horizontal="center" vertical="center" wrapText="1"/>
    </xf>
    <xf numFmtId="164" fontId="7" fillId="38" borderId="0" xfId="45" applyNumberFormat="1" applyFont="1" applyFill="1" applyAlignment="1" applyProtection="1">
      <alignment horizontal="center"/>
      <protection locked="0"/>
    </xf>
    <xf numFmtId="164" fontId="7" fillId="0" borderId="25" xfId="45" applyNumberFormat="1" applyFont="1" applyBorder="1" applyAlignment="1" applyProtection="1">
      <alignment horizontal="center"/>
      <protection/>
    </xf>
    <xf numFmtId="164" fontId="3" fillId="41" borderId="19" xfId="45" applyNumberFormat="1" applyFont="1" applyFill="1" applyBorder="1" applyAlignment="1" applyProtection="1">
      <alignment horizontal="center" vertical="center" wrapText="1"/>
      <protection/>
    </xf>
    <xf numFmtId="164" fontId="3" fillId="41" borderId="18" xfId="45" applyNumberFormat="1" applyFont="1" applyFill="1" applyBorder="1" applyAlignment="1" applyProtection="1">
      <alignment horizontal="center" vertical="center" wrapText="1"/>
      <protection/>
    </xf>
    <xf numFmtId="164" fontId="3" fillId="41" borderId="20" xfId="45" applyNumberFormat="1" applyFont="1" applyFill="1" applyBorder="1" applyAlignment="1" applyProtection="1">
      <alignment horizontal="center" vertical="center" wrapText="1"/>
      <protection/>
    </xf>
    <xf numFmtId="164" fontId="3" fillId="41" borderId="19" xfId="45" applyNumberFormat="1" applyFont="1" applyFill="1" applyBorder="1" applyAlignment="1" applyProtection="1">
      <alignment horizontal="center" vertical="center" textRotation="90" wrapText="1"/>
      <protection/>
    </xf>
    <xf numFmtId="164" fontId="3" fillId="41" borderId="18" xfId="45" applyNumberFormat="1" applyFont="1" applyFill="1" applyBorder="1" applyAlignment="1" applyProtection="1">
      <alignment horizontal="center" vertical="center" textRotation="90" wrapText="1"/>
      <protection/>
    </xf>
    <xf numFmtId="164" fontId="3" fillId="41" borderId="20" xfId="45" applyNumberFormat="1" applyFont="1" applyFill="1" applyBorder="1" applyAlignment="1" applyProtection="1">
      <alignment horizontal="center" vertical="center" textRotation="90" wrapText="1"/>
      <protection/>
    </xf>
    <xf numFmtId="0" fontId="3" fillId="47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164" fontId="0" fillId="38" borderId="10" xfId="44" applyNumberFormat="1" applyFont="1" applyFill="1" applyBorder="1" applyAlignment="1">
      <alignment horizontal="center" vertical="center" wrapText="1"/>
    </xf>
    <xf numFmtId="0" fontId="3" fillId="47" borderId="21" xfId="0" applyFont="1" applyFill="1" applyBorder="1" applyAlignment="1">
      <alignment horizontal="center" vertical="center" wrapText="1"/>
    </xf>
    <xf numFmtId="0" fontId="3" fillId="47" borderId="22" xfId="0" applyFont="1" applyFill="1" applyBorder="1" applyAlignment="1">
      <alignment horizontal="center" vertical="center" wrapText="1"/>
    </xf>
    <xf numFmtId="0" fontId="3" fillId="47" borderId="0" xfId="0" applyFont="1" applyFill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47" borderId="2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left"/>
    </xf>
    <xf numFmtId="0" fontId="3" fillId="8" borderId="19" xfId="60" applyFont="1" applyFill="1" applyBorder="1" applyAlignment="1" applyProtection="1">
      <alignment horizontal="center" vertical="center"/>
      <protection/>
    </xf>
    <xf numFmtId="0" fontId="3" fillId="8" borderId="18" xfId="60" applyFont="1" applyFill="1" applyBorder="1" applyAlignment="1" applyProtection="1">
      <alignment horizontal="center" vertical="center"/>
      <protection/>
    </xf>
    <xf numFmtId="0" fontId="3" fillId="8" borderId="20" xfId="60" applyFont="1" applyFill="1" applyBorder="1" applyAlignment="1" applyProtection="1">
      <alignment horizontal="center" vertical="center"/>
      <protection/>
    </xf>
    <xf numFmtId="0" fontId="0" fillId="8" borderId="0" xfId="0" applyFont="1" applyFill="1" applyAlignment="1" applyProtection="1">
      <alignment/>
      <protection locked="0"/>
    </xf>
    <xf numFmtId="164" fontId="0" fillId="8" borderId="10" xfId="42" applyNumberFormat="1" applyFont="1" applyFill="1" applyBorder="1" applyAlignment="1" applyProtection="1">
      <alignment horizontal="center" vertical="center"/>
      <protection locked="0"/>
    </xf>
    <xf numFmtId="164" fontId="0" fillId="8" borderId="10" xfId="42" applyNumberFormat="1" applyFont="1" applyFill="1" applyBorder="1" applyAlignment="1" applyProtection="1">
      <alignment vertical="center"/>
      <protection/>
    </xf>
    <xf numFmtId="164" fontId="0" fillId="8" borderId="10" xfId="42" applyNumberFormat="1" applyFont="1" applyFill="1" applyBorder="1" applyAlignment="1" applyProtection="1">
      <alignment horizontal="center" vertical="center"/>
      <protection/>
    </xf>
    <xf numFmtId="0" fontId="3" fillId="8" borderId="0" xfId="0" applyFont="1" applyFill="1" applyAlignment="1" applyProtection="1">
      <alignment/>
      <protection locked="0"/>
    </xf>
    <xf numFmtId="164" fontId="3" fillId="8" borderId="0" xfId="0" applyNumberFormat="1" applyFont="1" applyFill="1" applyAlignment="1" applyProtection="1">
      <alignment/>
      <protection locked="0"/>
    </xf>
    <xf numFmtId="164" fontId="3" fillId="8" borderId="10" xfId="42" applyNumberFormat="1" applyFont="1" applyFill="1" applyBorder="1" applyAlignment="1" applyProtection="1">
      <alignment horizontal="left" vertical="center"/>
      <protection locked="0"/>
    </xf>
    <xf numFmtId="164" fontId="3" fillId="8" borderId="10" xfId="42" applyNumberFormat="1" applyFont="1" applyFill="1" applyBorder="1" applyAlignment="1" applyProtection="1">
      <alignment vertical="center"/>
      <protection/>
    </xf>
    <xf numFmtId="0" fontId="3" fillId="8" borderId="20" xfId="60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2 2 2" xfId="61"/>
    <cellStyle name="Normal 29" xfId="62"/>
    <cellStyle name="Normal 3" xfId="63"/>
    <cellStyle name="Normal_DSK-P3-Budget-FINAL-TJC-vsn" xfId="64"/>
    <cellStyle name="Note" xfId="65"/>
    <cellStyle name="Output" xfId="66"/>
    <cellStyle name="Percent" xfId="67"/>
    <cellStyle name="Percent 2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zoomScaleSheetLayoutView="80" zoomScalePageLayoutView="0" workbookViewId="0" topLeftCell="A19">
      <selection activeCell="K22" sqref="K22"/>
    </sheetView>
  </sheetViews>
  <sheetFormatPr defaultColWidth="9.140625" defaultRowHeight="12.75"/>
  <cols>
    <col min="1" max="1" width="3.140625" style="20" customWidth="1"/>
    <col min="2" max="2" width="4.8515625" style="125" customWidth="1"/>
    <col min="3" max="3" width="28.00390625" style="20" customWidth="1"/>
    <col min="4" max="8" width="14.28125" style="20" customWidth="1"/>
    <col min="9" max="16" width="6.8515625" style="20" customWidth="1"/>
    <col min="17" max="16384" width="9.140625" style="20" customWidth="1"/>
  </cols>
  <sheetData>
    <row r="1" spans="1:8" s="136" customFormat="1" ht="12.75">
      <c r="A1" s="134"/>
      <c r="B1" s="18" t="s">
        <v>325</v>
      </c>
      <c r="C1" s="18"/>
      <c r="D1" s="116"/>
      <c r="E1" s="116"/>
      <c r="F1" s="135"/>
      <c r="G1" s="116"/>
      <c r="H1" s="116"/>
    </row>
    <row r="2" spans="1:8" s="136" customFormat="1" ht="12.75">
      <c r="A2" s="134"/>
      <c r="B2" s="18" t="s">
        <v>326</v>
      </c>
      <c r="C2" s="18"/>
      <c r="D2" s="116"/>
      <c r="E2" s="135"/>
      <c r="F2" s="135"/>
      <c r="G2" s="116"/>
      <c r="H2" s="116"/>
    </row>
    <row r="3" spans="1:8" s="136" customFormat="1" ht="12.75">
      <c r="A3" s="134"/>
      <c r="B3" s="154" t="s">
        <v>327</v>
      </c>
      <c r="C3" s="154"/>
      <c r="D3" s="133"/>
      <c r="E3" s="133"/>
      <c r="F3" s="133"/>
      <c r="G3" s="133"/>
      <c r="H3" s="133"/>
    </row>
    <row r="4" spans="1:8" s="136" customFormat="1" ht="12.75">
      <c r="A4" s="134"/>
      <c r="B4" s="18" t="s">
        <v>328</v>
      </c>
      <c r="C4" s="18"/>
      <c r="D4" s="117"/>
      <c r="E4" s="137"/>
      <c r="F4" s="135"/>
      <c r="G4" s="137"/>
      <c r="H4" s="137"/>
    </row>
    <row r="5" spans="1:8" s="136" customFormat="1" ht="12.75">
      <c r="A5" s="134"/>
      <c r="B5" s="18" t="s">
        <v>330</v>
      </c>
      <c r="C5" s="18"/>
      <c r="D5" s="116"/>
      <c r="E5" s="117"/>
      <c r="F5" s="117"/>
      <c r="G5" s="117"/>
      <c r="H5" s="117"/>
    </row>
    <row r="6" spans="1:8" s="136" customFormat="1" ht="12.75">
      <c r="A6" s="134"/>
      <c r="B6" s="155"/>
      <c r="C6" s="114"/>
      <c r="D6" s="114"/>
      <c r="E6" s="114"/>
      <c r="F6" s="114"/>
      <c r="G6" s="114" t="s">
        <v>0</v>
      </c>
      <c r="H6" s="135">
        <f>'Detailed Budget'!AF201</f>
        <v>0</v>
      </c>
    </row>
    <row r="7" spans="2:8" s="134" customFormat="1" ht="12.75">
      <c r="B7" s="345" t="s">
        <v>1</v>
      </c>
      <c r="C7" s="344" t="s">
        <v>2</v>
      </c>
      <c r="D7" s="344" t="s">
        <v>175</v>
      </c>
      <c r="E7" s="344"/>
      <c r="F7" s="344"/>
      <c r="G7" s="344"/>
      <c r="H7" s="344" t="s">
        <v>366</v>
      </c>
    </row>
    <row r="8" spans="2:8" s="134" customFormat="1" ht="25.5" customHeight="1">
      <c r="B8" s="345"/>
      <c r="C8" s="344"/>
      <c r="D8" s="153" t="s">
        <v>362</v>
      </c>
      <c r="E8" s="153" t="s">
        <v>363</v>
      </c>
      <c r="F8" s="153" t="s">
        <v>364</v>
      </c>
      <c r="G8" s="153" t="s">
        <v>365</v>
      </c>
      <c r="H8" s="344"/>
    </row>
    <row r="9" spans="2:8" s="115" customFormat="1" ht="12.75">
      <c r="B9" s="118"/>
      <c r="C9" s="119"/>
      <c r="D9" s="119"/>
      <c r="E9" s="119"/>
      <c r="F9" s="119"/>
      <c r="G9" s="119"/>
      <c r="H9" s="119"/>
    </row>
    <row r="10" spans="2:8" ht="12.75">
      <c r="B10" s="148">
        <v>1</v>
      </c>
      <c r="C10" s="138" t="s">
        <v>332</v>
      </c>
      <c r="D10" s="139" t="e">
        <f>'Detailed Budget'!#REF!+'Detailed Budget'!#REF!+'Detailed Budget'!#REF!</f>
        <v>#REF!</v>
      </c>
      <c r="E10" s="139" t="e">
        <f>'Detailed Budget'!#REF!+'Detailed Budget'!#REF!+'Detailed Budget'!#REF!</f>
        <v>#REF!</v>
      </c>
      <c r="F10" s="139" t="e">
        <f>'Detailed Budget'!#REF!+'Detailed Budget'!#REF!+'Detailed Budget'!#REF!</f>
        <v>#REF!</v>
      </c>
      <c r="G10" s="139" t="e">
        <f>'Detailed Budget'!#REF!+'Detailed Budget'!#REF!+'Detailed Budget'!#REF!</f>
        <v>#REF!</v>
      </c>
      <c r="H10" s="139" t="e">
        <f>D10+E10+F10+G10</f>
        <v>#REF!</v>
      </c>
    </row>
    <row r="11" spans="2:8" ht="12.75">
      <c r="B11" s="148">
        <v>2</v>
      </c>
      <c r="C11" s="138" t="s">
        <v>282</v>
      </c>
      <c r="D11" s="139" t="e">
        <f>'Detailed Budget'!#REF!+'Detailed Budget'!#REF!+'Detailed Budget'!#REF!</f>
        <v>#REF!</v>
      </c>
      <c r="E11" s="139" t="e">
        <f>'Detailed Budget'!#REF!+'Detailed Budget'!#REF!+'Detailed Budget'!#REF!</f>
        <v>#REF!</v>
      </c>
      <c r="F11" s="139" t="e">
        <f>'Detailed Budget'!#REF!+'Detailed Budget'!#REF!+'Detailed Budget'!#REF!</f>
        <v>#REF!</v>
      </c>
      <c r="G11" s="139" t="e">
        <f>'Detailed Budget'!#REF!+'Detailed Budget'!#REF!+'Detailed Budget'!#REF!</f>
        <v>#REF!</v>
      </c>
      <c r="H11" s="139" t="e">
        <f aca="true" t="shared" si="0" ref="H11:H16">D11+E11+F11+G11</f>
        <v>#REF!</v>
      </c>
    </row>
    <row r="12" spans="2:8" ht="12.75">
      <c r="B12" s="148">
        <v>3</v>
      </c>
      <c r="C12" s="138" t="s">
        <v>331</v>
      </c>
      <c r="D12" s="139" t="e">
        <f>'Detailed Budget'!#REF!+'Detailed Budget'!#REF!+'Detailed Budget'!#REF!</f>
        <v>#REF!</v>
      </c>
      <c r="E12" s="139" t="e">
        <f>'Detailed Budget'!#REF!+'Detailed Budget'!#REF!+'Detailed Budget'!#REF!</f>
        <v>#REF!</v>
      </c>
      <c r="F12" s="139" t="e">
        <f>'Detailed Budget'!#REF!+'Detailed Budget'!#REF!+'Detailed Budget'!#REF!</f>
        <v>#REF!</v>
      </c>
      <c r="G12" s="139" t="e">
        <f>'Detailed Budget'!#REF!+'Detailed Budget'!#REF!+'Detailed Budget'!#REF!</f>
        <v>#REF!</v>
      </c>
      <c r="H12" s="139" t="e">
        <f t="shared" si="0"/>
        <v>#REF!</v>
      </c>
    </row>
    <row r="13" spans="2:8" ht="12.75">
      <c r="B13" s="148">
        <v>4</v>
      </c>
      <c r="C13" s="138" t="s">
        <v>333</v>
      </c>
      <c r="D13" s="139" t="e">
        <f>'Detailed Budget'!#REF!+'Detailed Budget'!#REF!+'Detailed Budget'!#REF!</f>
        <v>#REF!</v>
      </c>
      <c r="E13" s="139" t="e">
        <f>'Detailed Budget'!#REF!+'Detailed Budget'!#REF!+'Detailed Budget'!#REF!</f>
        <v>#REF!</v>
      </c>
      <c r="F13" s="139" t="e">
        <f>'Detailed Budget'!#REF!+'Detailed Budget'!#REF!+'Detailed Budget'!#REF!</f>
        <v>#REF!</v>
      </c>
      <c r="G13" s="139" t="e">
        <f>'Detailed Budget'!#REF!+'Detailed Budget'!#REF!+'Detailed Budget'!#REF!</f>
        <v>#REF!</v>
      </c>
      <c r="H13" s="139" t="e">
        <f t="shared" si="0"/>
        <v>#REF!</v>
      </c>
    </row>
    <row r="14" spans="2:8" ht="12.75">
      <c r="B14" s="148">
        <v>5</v>
      </c>
      <c r="C14" s="138" t="s">
        <v>336</v>
      </c>
      <c r="D14" s="139" t="e">
        <f>'Detailed Budget'!#REF!+'Detailed Budget'!#REF!+'Detailed Budget'!#REF!</f>
        <v>#REF!</v>
      </c>
      <c r="E14" s="139" t="e">
        <f>'Detailed Budget'!#REF!+'Detailed Budget'!#REF!+'Detailed Budget'!#REF!</f>
        <v>#REF!</v>
      </c>
      <c r="F14" s="139" t="e">
        <f>'Detailed Budget'!#REF!+'Detailed Budget'!#REF!+'Detailed Budget'!#REF!</f>
        <v>#REF!</v>
      </c>
      <c r="G14" s="139" t="e">
        <f>'Detailed Budget'!#REF!+'Detailed Budget'!#REF!+'Detailed Budget'!#REF!</f>
        <v>#REF!</v>
      </c>
      <c r="H14" s="139" t="e">
        <f t="shared" si="0"/>
        <v>#REF!</v>
      </c>
    </row>
    <row r="15" spans="2:8" ht="12.75">
      <c r="B15" s="148">
        <v>6</v>
      </c>
      <c r="C15" s="138" t="s">
        <v>367</v>
      </c>
      <c r="D15" s="139" t="e">
        <f>'Detailed Budget'!#REF!+'Detailed Budget'!#REF!+'Detailed Budget'!#REF!</f>
        <v>#REF!</v>
      </c>
      <c r="E15" s="139" t="e">
        <f>'Detailed Budget'!#REF!+'Detailed Budget'!#REF!+'Detailed Budget'!#REF!</f>
        <v>#REF!</v>
      </c>
      <c r="F15" s="139" t="e">
        <f>'Detailed Budget'!#REF!+'Detailed Budget'!#REF!+'Detailed Budget'!#REF!</f>
        <v>#REF!</v>
      </c>
      <c r="G15" s="139" t="e">
        <f>'Detailed Budget'!#REF!+'Detailed Budget'!#REF!+'Detailed Budget'!#REF!</f>
        <v>#REF!</v>
      </c>
      <c r="H15" s="139" t="e">
        <f t="shared" si="0"/>
        <v>#REF!</v>
      </c>
    </row>
    <row r="16" spans="2:8" ht="12.75">
      <c r="B16" s="148">
        <v>7</v>
      </c>
      <c r="C16" s="138" t="s">
        <v>338</v>
      </c>
      <c r="D16" s="139" t="e">
        <f>'Detailed Budget'!#REF!+'Detailed Budget'!#REF!+'Detailed Budget'!#REF!</f>
        <v>#REF!</v>
      </c>
      <c r="E16" s="139" t="e">
        <f>'Detailed Budget'!#REF!+'Detailed Budget'!#REF!+'Detailed Budget'!#REF!</f>
        <v>#REF!</v>
      </c>
      <c r="F16" s="139" t="e">
        <f>'Detailed Budget'!#REF!+'Detailed Budget'!#REF!+'Detailed Budget'!#REF!</f>
        <v>#REF!</v>
      </c>
      <c r="G16" s="139" t="e">
        <f>'Detailed Budget'!#REF!+'Detailed Budget'!#REF!+'Detailed Budget'!#REF!</f>
        <v>#REF!</v>
      </c>
      <c r="H16" s="139" t="e">
        <f t="shared" si="0"/>
        <v>#REF!</v>
      </c>
    </row>
    <row r="17" spans="2:8" ht="12.75">
      <c r="B17" s="149"/>
      <c r="C17" s="140" t="s">
        <v>355</v>
      </c>
      <c r="D17" s="141" t="e">
        <f>SUM(D10:D16)</f>
        <v>#REF!</v>
      </c>
      <c r="E17" s="141" t="e">
        <f>SUM(E10:E16)</f>
        <v>#REF!</v>
      </c>
      <c r="F17" s="141" t="e">
        <f>SUM(F10:F16)</f>
        <v>#REF!</v>
      </c>
      <c r="G17" s="141" t="e">
        <f>SUM(G10:G16)</f>
        <v>#REF!</v>
      </c>
      <c r="H17" s="141" t="e">
        <f>SUM(H10:H16)</f>
        <v>#REF!</v>
      </c>
    </row>
    <row r="18" spans="2:8" ht="12.75">
      <c r="B18" s="148">
        <v>8</v>
      </c>
      <c r="C18" s="138" t="s">
        <v>368</v>
      </c>
      <c r="D18" s="139" t="e">
        <f>'Detailed Budget'!#REF!+'Detailed Budget'!#REF!+'Detailed Budget'!#REF!</f>
        <v>#REF!</v>
      </c>
      <c r="E18" s="139" t="e">
        <f>'Detailed Budget'!#REF!+'Detailed Budget'!#REF!+'Detailed Budget'!#REF!</f>
        <v>#REF!</v>
      </c>
      <c r="F18" s="139" t="e">
        <f>'Detailed Budget'!#REF!+'Detailed Budget'!#REF!+'Detailed Budget'!#REF!</f>
        <v>#REF!</v>
      </c>
      <c r="G18" s="139" t="e">
        <f>'Detailed Budget'!#REF!+'Detailed Budget'!#REF!+'Detailed Budget'!#REF!</f>
        <v>#REF!</v>
      </c>
      <c r="H18" s="139" t="e">
        <f>D18+E18+F18+G18</f>
        <v>#REF!</v>
      </c>
    </row>
    <row r="19" spans="2:8" ht="12.75">
      <c r="B19" s="148">
        <v>9</v>
      </c>
      <c r="C19" s="138" t="s">
        <v>369</v>
      </c>
      <c r="D19" s="139">
        <f>'Detailed Budget'!T199+'Detailed Budget'!U199+'Detailed Budget'!V199</f>
        <v>0</v>
      </c>
      <c r="E19" s="139">
        <f>'Detailed Budget'!W199+'Detailed Budget'!X199+'Detailed Budget'!Y199</f>
        <v>0</v>
      </c>
      <c r="F19" s="139">
        <f>'Detailed Budget'!Z199+'Detailed Budget'!AA199+'Detailed Budget'!AB199</f>
        <v>0</v>
      </c>
      <c r="G19" s="139">
        <f>'Detailed Budget'!AC199+'Detailed Budget'!AD199+'Detailed Budget'!AE199</f>
        <v>0</v>
      </c>
      <c r="H19" s="139">
        <f>D19+E19+F19+G19</f>
        <v>0</v>
      </c>
    </row>
    <row r="20" spans="2:8" s="115" customFormat="1" ht="12.75">
      <c r="B20" s="150"/>
      <c r="C20" s="140" t="s">
        <v>356</v>
      </c>
      <c r="D20" s="141" t="e">
        <f>SUM(D18:D19)</f>
        <v>#REF!</v>
      </c>
      <c r="E20" s="141" t="e">
        <f>SUM(E18:E19)</f>
        <v>#REF!</v>
      </c>
      <c r="F20" s="141" t="e">
        <f>SUM(F18:F19)</f>
        <v>#REF!</v>
      </c>
      <c r="G20" s="141" t="e">
        <f>SUM(G18:G19)</f>
        <v>#REF!</v>
      </c>
      <c r="H20" s="141" t="e">
        <f>SUM(H18:H19)</f>
        <v>#REF!</v>
      </c>
    </row>
    <row r="21" spans="2:8" s="115" customFormat="1" ht="12.75">
      <c r="B21" s="126"/>
      <c r="C21" s="127"/>
      <c r="D21" s="142"/>
      <c r="E21" s="142"/>
      <c r="F21" s="142"/>
      <c r="G21" s="142"/>
      <c r="H21" s="142"/>
    </row>
    <row r="22" spans="2:8" s="115" customFormat="1" ht="12.75">
      <c r="B22" s="151">
        <v>10</v>
      </c>
      <c r="C22" s="143" t="s">
        <v>370</v>
      </c>
      <c r="D22" s="144" t="e">
        <f>D17+D20</f>
        <v>#REF!</v>
      </c>
      <c r="E22" s="144" t="e">
        <f>E17+E20</f>
        <v>#REF!</v>
      </c>
      <c r="F22" s="144" t="e">
        <f>F17+F20</f>
        <v>#REF!</v>
      </c>
      <c r="G22" s="144" t="e">
        <f>G17+G20</f>
        <v>#REF!</v>
      </c>
      <c r="H22" s="144" t="e">
        <f>H17+H20</f>
        <v>#REF!</v>
      </c>
    </row>
    <row r="23" spans="4:8" ht="12.75">
      <c r="D23" s="123" t="e">
        <f>'Detailed Budget'!T201+'Detailed Budget'!U201+'Detailed Budget'!V201-Summary!#REF!</f>
        <v>#REF!</v>
      </c>
      <c r="E23" s="123" t="e">
        <f>'Detailed Budget'!W201+'Detailed Budget'!X201+'Detailed Budget'!Y201-Summary!#REF!</f>
        <v>#REF!</v>
      </c>
      <c r="F23" s="124" t="e">
        <f>'Detailed Budget'!Z201+'Detailed Budget'!AA201+'Detailed Budget'!AB201-Summary!#REF!</f>
        <v>#REF!</v>
      </c>
      <c r="G23" s="123" t="e">
        <f>'Detailed Budget'!AC201+'Detailed Budget'!AD201+'Detailed Budget'!AE201-Summary!#REF!</f>
        <v>#REF!</v>
      </c>
      <c r="H23" s="123" t="e">
        <f>#REF!-'Detailed Budget'!AF201</f>
        <v>#REF!</v>
      </c>
    </row>
    <row r="24" spans="4:7" ht="12.75">
      <c r="D24" s="122"/>
      <c r="E24" s="122"/>
      <c r="F24" s="122"/>
      <c r="G24" s="122"/>
    </row>
    <row r="25" spans="3:8" ht="12.75">
      <c r="C25" s="145" t="s">
        <v>241</v>
      </c>
      <c r="D25" s="145"/>
      <c r="E25" s="145" t="s">
        <v>242</v>
      </c>
      <c r="F25" s="131"/>
      <c r="H25" s="122"/>
    </row>
    <row r="26" spans="3:6" ht="12.75">
      <c r="C26" s="121" t="s">
        <v>243</v>
      </c>
      <c r="D26" s="128" t="e">
        <f>H17</f>
        <v>#REF!</v>
      </c>
      <c r="E26" s="132" t="e">
        <f>D26/D28*100</f>
        <v>#REF!</v>
      </c>
      <c r="F26" s="131"/>
    </row>
    <row r="27" spans="3:8" ht="12.75">
      <c r="C27" s="121" t="s">
        <v>244</v>
      </c>
      <c r="D27" s="128" t="e">
        <f>H20</f>
        <v>#REF!</v>
      </c>
      <c r="E27" s="132" t="e">
        <f>D27/D28*100</f>
        <v>#REF!</v>
      </c>
      <c r="F27" s="131"/>
      <c r="H27" s="122"/>
    </row>
    <row r="28" spans="3:6" ht="12.75">
      <c r="C28" s="121" t="s">
        <v>176</v>
      </c>
      <c r="D28" s="128" t="e">
        <f>SUM(D26:D27)</f>
        <v>#REF!</v>
      </c>
      <c r="E28" s="132" t="e">
        <f>SUM(E26:E27)</f>
        <v>#REF!</v>
      </c>
      <c r="F28" s="131"/>
    </row>
    <row r="32" spans="2:8" ht="12.75">
      <c r="B32" s="152" t="s">
        <v>324</v>
      </c>
      <c r="C32" s="146"/>
      <c r="F32" s="146" t="s">
        <v>245</v>
      </c>
      <c r="G32" s="146"/>
      <c r="H32" s="146"/>
    </row>
    <row r="33" spans="2:8" ht="12.75">
      <c r="B33" s="152"/>
      <c r="C33" s="147" t="s">
        <v>323</v>
      </c>
      <c r="F33" s="343" t="s">
        <v>372</v>
      </c>
      <c r="G33" s="343"/>
      <c r="H33" s="343"/>
    </row>
    <row r="34" spans="3:8" ht="12.75">
      <c r="C34" s="147" t="s">
        <v>371</v>
      </c>
      <c r="F34" s="342" t="s">
        <v>373</v>
      </c>
      <c r="G34" s="342"/>
      <c r="H34" s="147"/>
    </row>
    <row r="35" spans="3:8" ht="12.75">
      <c r="C35" s="147"/>
      <c r="F35" s="147"/>
      <c r="G35" s="147"/>
      <c r="H35" s="147"/>
    </row>
    <row r="36" ht="12.75">
      <c r="C36" s="147"/>
    </row>
  </sheetData>
  <sheetProtection/>
  <protectedRanges>
    <protectedRange password="C2E7" sqref="H21 H7:H9" name="Range1"/>
    <protectedRange password="C2E7" sqref="H32:H33" name="Range1_1"/>
  </protectedRanges>
  <mergeCells count="6">
    <mergeCell ref="F34:G34"/>
    <mergeCell ref="F33:H33"/>
    <mergeCell ref="D7:G7"/>
    <mergeCell ref="H7:H8"/>
    <mergeCell ref="B7:B8"/>
    <mergeCell ref="C7:C8"/>
  </mergeCells>
  <printOptions/>
  <pageMargins left="0.45" right="0.45" top="0.5" bottom="0.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4"/>
  <sheetViews>
    <sheetView view="pageBreakPreview" zoomScale="130" zoomScaleSheetLayoutView="130" zoomScalePageLayoutView="0" workbookViewId="0" topLeftCell="A1">
      <selection activeCell="B13" sqref="B13"/>
    </sheetView>
  </sheetViews>
  <sheetFormatPr defaultColWidth="9.140625" defaultRowHeight="12.75"/>
  <cols>
    <col min="1" max="1" width="3.57421875" style="169" customWidth="1"/>
    <col min="2" max="2" width="124.140625" style="169" customWidth="1"/>
    <col min="3" max="16384" width="9.140625" style="169" customWidth="1"/>
  </cols>
  <sheetData>
    <row r="2" ht="12.75">
      <c r="B2" s="270" t="s">
        <v>608</v>
      </c>
    </row>
    <row r="4" ht="12.75">
      <c r="B4" s="272" t="s">
        <v>626</v>
      </c>
    </row>
    <row r="5" ht="12.75">
      <c r="B5" s="272" t="s">
        <v>627</v>
      </c>
    </row>
    <row r="6" ht="25.5">
      <c r="B6" s="272" t="s">
        <v>628</v>
      </c>
    </row>
    <row r="7" ht="25.5">
      <c r="B7" s="272" t="s">
        <v>629</v>
      </c>
    </row>
    <row r="8" ht="12.75">
      <c r="B8" s="272" t="s">
        <v>630</v>
      </c>
    </row>
    <row r="9" ht="12.75">
      <c r="B9" s="272" t="s">
        <v>631</v>
      </c>
    </row>
    <row r="10" ht="12.75">
      <c r="B10" s="272" t="s">
        <v>632</v>
      </c>
    </row>
    <row r="11" ht="12.75">
      <c r="B11" s="272" t="s">
        <v>612</v>
      </c>
    </row>
    <row r="12" ht="25.5">
      <c r="B12" s="192" t="s">
        <v>613</v>
      </c>
    </row>
    <row r="13" ht="12.75">
      <c r="B13" s="272" t="s">
        <v>633</v>
      </c>
    </row>
    <row r="14" ht="12.75">
      <c r="B14" s="192"/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K217"/>
  <sheetViews>
    <sheetView tabSelected="1" zoomScale="66" zoomScaleNormal="66" zoomScaleSheetLayoutView="70" zoomScalePageLayoutView="0" workbookViewId="0" topLeftCell="A1">
      <selection activeCell="J81" sqref="J81"/>
    </sheetView>
  </sheetViews>
  <sheetFormatPr defaultColWidth="9.140625" defaultRowHeight="12.75"/>
  <cols>
    <col min="1" max="1" width="3.57421875" style="284" customWidth="1"/>
    <col min="2" max="2" width="9.140625" style="240" hidden="1" customWidth="1"/>
    <col min="3" max="3" width="10.7109375" style="240" hidden="1" customWidth="1"/>
    <col min="4" max="4" width="12.8515625" style="293" customWidth="1"/>
    <col min="5" max="5" width="54.421875" style="284" customWidth="1"/>
    <col min="6" max="6" width="9.7109375" style="284" customWidth="1"/>
    <col min="7" max="9" width="5.7109375" style="284" customWidth="1"/>
    <col min="10" max="10" width="5.7109375" style="285" customWidth="1"/>
    <col min="11" max="11" width="5.7109375" style="300" customWidth="1"/>
    <col min="12" max="13" width="5.7109375" style="285" customWidth="1"/>
    <col min="14" max="18" width="5.7109375" style="284" customWidth="1"/>
    <col min="19" max="19" width="8.57421875" style="285" customWidth="1"/>
    <col min="20" max="20" width="12.140625" style="284" customWidth="1"/>
    <col min="21" max="21" width="12.28125" style="284" customWidth="1"/>
    <col min="22" max="22" width="12.7109375" style="284" customWidth="1"/>
    <col min="23" max="23" width="12.57421875" style="284" customWidth="1"/>
    <col min="24" max="25" width="13.140625" style="284" customWidth="1"/>
    <col min="26" max="26" width="12.140625" style="284" customWidth="1"/>
    <col min="27" max="27" width="13.00390625" style="284" customWidth="1"/>
    <col min="28" max="28" width="13.28125" style="284" customWidth="1"/>
    <col min="29" max="29" width="12.57421875" style="284" customWidth="1"/>
    <col min="30" max="30" width="12.140625" style="284" customWidth="1"/>
    <col min="31" max="31" width="12.421875" style="284" customWidth="1"/>
    <col min="32" max="32" width="15.421875" style="284" customWidth="1"/>
    <col min="33" max="33" width="12.00390625" style="284" hidden="1" customWidth="1"/>
    <col min="34" max="34" width="13.28125" style="284" hidden="1" customWidth="1"/>
    <col min="35" max="35" width="52.00390625" style="284" hidden="1" customWidth="1"/>
    <col min="36" max="36" width="15.421875" style="284" hidden="1" customWidth="1"/>
    <col min="37" max="38" width="0" style="284" hidden="1" customWidth="1"/>
    <col min="39" max="16384" width="9.140625" style="284" customWidth="1"/>
  </cols>
  <sheetData>
    <row r="1" ht="12.75"/>
    <row r="2" spans="1:32" s="258" customFormat="1" ht="12.75">
      <c r="A2" s="240"/>
      <c r="B2" s="366" t="s">
        <v>625</v>
      </c>
      <c r="C2" s="367"/>
      <c r="D2" s="372" t="s">
        <v>325</v>
      </c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  <c r="X2" s="373"/>
      <c r="Y2" s="373"/>
      <c r="Z2" s="373"/>
      <c r="AA2" s="373"/>
      <c r="AB2" s="373"/>
      <c r="AC2" s="373"/>
      <c r="AD2" s="373"/>
      <c r="AE2" s="373"/>
      <c r="AF2" s="374"/>
    </row>
    <row r="3" spans="1:32" s="258" customFormat="1" ht="12.75">
      <c r="A3" s="240"/>
      <c r="B3" s="368"/>
      <c r="C3" s="369"/>
      <c r="D3" s="372" t="s">
        <v>326</v>
      </c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73"/>
      <c r="AE3" s="373"/>
      <c r="AF3" s="374"/>
    </row>
    <row r="4" spans="1:32" s="258" customFormat="1" ht="12.75">
      <c r="A4" s="240"/>
      <c r="B4" s="368"/>
      <c r="C4" s="369"/>
      <c r="D4" s="372" t="s">
        <v>645</v>
      </c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373"/>
      <c r="Y4" s="373"/>
      <c r="Z4" s="373"/>
      <c r="AA4" s="373"/>
      <c r="AB4" s="373"/>
      <c r="AC4" s="373"/>
      <c r="AD4" s="373"/>
      <c r="AE4" s="373"/>
      <c r="AF4" s="374"/>
    </row>
    <row r="5" spans="1:32" s="258" customFormat="1" ht="12.75">
      <c r="A5" s="240"/>
      <c r="B5" s="368"/>
      <c r="C5" s="369"/>
      <c r="D5" s="372" t="s">
        <v>642</v>
      </c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  <c r="U5" s="373"/>
      <c r="V5" s="373"/>
      <c r="W5" s="373"/>
      <c r="X5" s="373"/>
      <c r="Y5" s="373"/>
      <c r="Z5" s="373"/>
      <c r="AA5" s="373"/>
      <c r="AB5" s="373"/>
      <c r="AC5" s="373"/>
      <c r="AD5" s="373"/>
      <c r="AE5" s="373"/>
      <c r="AF5" s="374"/>
    </row>
    <row r="6" spans="1:32" s="258" customFormat="1" ht="12.75">
      <c r="A6" s="240"/>
      <c r="B6" s="368"/>
      <c r="C6" s="369"/>
      <c r="D6" s="372" t="s">
        <v>643</v>
      </c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  <c r="T6" s="373"/>
      <c r="U6" s="373"/>
      <c r="V6" s="373"/>
      <c r="W6" s="373"/>
      <c r="X6" s="373"/>
      <c r="Y6" s="373"/>
      <c r="Z6" s="373"/>
      <c r="AA6" s="373"/>
      <c r="AB6" s="373"/>
      <c r="AC6" s="373"/>
      <c r="AD6" s="373"/>
      <c r="AE6" s="373"/>
      <c r="AF6" s="374"/>
    </row>
    <row r="7" spans="1:32" s="258" customFormat="1" ht="12.75">
      <c r="A7" s="240"/>
      <c r="B7" s="370"/>
      <c r="C7" s="371"/>
      <c r="D7" s="372" t="s">
        <v>644</v>
      </c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  <c r="U7" s="373"/>
      <c r="V7" s="373"/>
      <c r="W7" s="373"/>
      <c r="X7" s="373"/>
      <c r="Y7" s="373"/>
      <c r="Z7" s="373"/>
      <c r="AA7" s="373"/>
      <c r="AB7" s="373"/>
      <c r="AC7" s="373"/>
      <c r="AD7" s="373"/>
      <c r="AE7" s="373"/>
      <c r="AF7" s="374"/>
    </row>
    <row r="8" spans="1:32" s="258" customFormat="1" ht="12.75">
      <c r="A8" s="240"/>
      <c r="B8" s="240"/>
      <c r="C8" s="240"/>
      <c r="D8" s="318"/>
      <c r="E8" s="319"/>
      <c r="F8" s="319"/>
      <c r="G8" s="320"/>
      <c r="H8" s="320"/>
      <c r="I8" s="320"/>
      <c r="J8" s="321"/>
      <c r="K8" s="322"/>
      <c r="L8" s="321"/>
      <c r="M8" s="321"/>
      <c r="N8" s="320"/>
      <c r="O8" s="320"/>
      <c r="P8" s="320"/>
      <c r="Q8" s="320"/>
      <c r="R8" s="320"/>
      <c r="S8" s="323"/>
      <c r="T8" s="319"/>
      <c r="U8" s="319"/>
      <c r="V8" s="319"/>
      <c r="W8" s="319"/>
      <c r="X8" s="319"/>
      <c r="Y8" s="319"/>
      <c r="Z8" s="319"/>
      <c r="AA8" s="319"/>
      <c r="AB8" s="319"/>
      <c r="AC8" s="319"/>
      <c r="AD8" s="319"/>
      <c r="AE8" s="319"/>
      <c r="AF8" s="324"/>
    </row>
    <row r="9" spans="2:32" s="239" customFormat="1" ht="12.75">
      <c r="B9" s="350" t="s">
        <v>397</v>
      </c>
      <c r="C9" s="350" t="s">
        <v>454</v>
      </c>
      <c r="D9" s="358" t="s">
        <v>396</v>
      </c>
      <c r="E9" s="357" t="s">
        <v>360</v>
      </c>
      <c r="F9" s="360" t="s">
        <v>359</v>
      </c>
      <c r="G9" s="353" t="s">
        <v>339</v>
      </c>
      <c r="H9" s="353"/>
      <c r="I9" s="353"/>
      <c r="J9" s="353"/>
      <c r="K9" s="353"/>
      <c r="L9" s="353"/>
      <c r="M9" s="353"/>
      <c r="N9" s="353"/>
      <c r="O9" s="353"/>
      <c r="P9" s="353"/>
      <c r="Q9" s="353"/>
      <c r="R9" s="353"/>
      <c r="S9" s="351" t="s">
        <v>358</v>
      </c>
      <c r="T9" s="357" t="s">
        <v>351</v>
      </c>
      <c r="U9" s="357"/>
      <c r="V9" s="357"/>
      <c r="W9" s="357"/>
      <c r="X9" s="357"/>
      <c r="Y9" s="357"/>
      <c r="Z9" s="357"/>
      <c r="AA9" s="357"/>
      <c r="AB9" s="357"/>
      <c r="AC9" s="357"/>
      <c r="AD9" s="357"/>
      <c r="AE9" s="357"/>
      <c r="AF9" s="357" t="s">
        <v>361</v>
      </c>
    </row>
    <row r="10" spans="2:32" s="239" customFormat="1" ht="12.75">
      <c r="B10" s="350"/>
      <c r="C10" s="350"/>
      <c r="D10" s="359"/>
      <c r="E10" s="357"/>
      <c r="F10" s="361"/>
      <c r="G10" s="315" t="s">
        <v>343</v>
      </c>
      <c r="H10" s="315" t="s">
        <v>3</v>
      </c>
      <c r="I10" s="315" t="s">
        <v>344</v>
      </c>
      <c r="J10" s="294" t="s">
        <v>345</v>
      </c>
      <c r="K10" s="316" t="s">
        <v>346</v>
      </c>
      <c r="L10" s="294" t="s">
        <v>347</v>
      </c>
      <c r="M10" s="294" t="s">
        <v>348</v>
      </c>
      <c r="N10" s="315" t="s">
        <v>349</v>
      </c>
      <c r="O10" s="315" t="s">
        <v>350</v>
      </c>
      <c r="P10" s="315" t="s">
        <v>340</v>
      </c>
      <c r="Q10" s="315" t="s">
        <v>341</v>
      </c>
      <c r="R10" s="315" t="s">
        <v>342</v>
      </c>
      <c r="S10" s="352"/>
      <c r="T10" s="315" t="s">
        <v>343</v>
      </c>
      <c r="U10" s="315" t="s">
        <v>3</v>
      </c>
      <c r="V10" s="315" t="s">
        <v>344</v>
      </c>
      <c r="W10" s="315" t="s">
        <v>345</v>
      </c>
      <c r="X10" s="315" t="s">
        <v>346</v>
      </c>
      <c r="Y10" s="315" t="s">
        <v>347</v>
      </c>
      <c r="Z10" s="315" t="s">
        <v>348</v>
      </c>
      <c r="AA10" s="315" t="s">
        <v>349</v>
      </c>
      <c r="AB10" s="315" t="s">
        <v>350</v>
      </c>
      <c r="AC10" s="315" t="s">
        <v>340</v>
      </c>
      <c r="AD10" s="315" t="s">
        <v>341</v>
      </c>
      <c r="AE10" s="315" t="s">
        <v>342</v>
      </c>
      <c r="AF10" s="357"/>
    </row>
    <row r="11" spans="2:32" s="240" customFormat="1" ht="12.75">
      <c r="B11" s="241"/>
      <c r="C11" s="241"/>
      <c r="D11" s="242"/>
      <c r="E11" s="242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</row>
    <row r="12" spans="1:34" s="239" customFormat="1" ht="12.75">
      <c r="A12" s="239" t="s">
        <v>209</v>
      </c>
      <c r="B12" s="229"/>
      <c r="C12" s="229"/>
      <c r="D12" s="362" t="s">
        <v>470</v>
      </c>
      <c r="E12" s="229" t="s">
        <v>471</v>
      </c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0">
        <f aca="true" t="shared" si="0" ref="S12:AF12">SUM(S13:S14)</f>
        <v>0</v>
      </c>
      <c r="T12" s="230">
        <f t="shared" si="0"/>
        <v>0</v>
      </c>
      <c r="U12" s="230">
        <f t="shared" si="0"/>
        <v>0</v>
      </c>
      <c r="V12" s="230">
        <f t="shared" si="0"/>
        <v>0</v>
      </c>
      <c r="W12" s="230">
        <f t="shared" si="0"/>
        <v>0</v>
      </c>
      <c r="X12" s="230">
        <f t="shared" si="0"/>
        <v>0</v>
      </c>
      <c r="Y12" s="230">
        <f t="shared" si="0"/>
        <v>0</v>
      </c>
      <c r="Z12" s="230">
        <f t="shared" si="0"/>
        <v>0</v>
      </c>
      <c r="AA12" s="230">
        <f t="shared" si="0"/>
        <v>0</v>
      </c>
      <c r="AB12" s="230">
        <f t="shared" si="0"/>
        <v>0</v>
      </c>
      <c r="AC12" s="230">
        <f t="shared" si="0"/>
        <v>0</v>
      </c>
      <c r="AD12" s="230">
        <f t="shared" si="0"/>
        <v>0</v>
      </c>
      <c r="AE12" s="230">
        <f t="shared" si="0"/>
        <v>0</v>
      </c>
      <c r="AF12" s="230">
        <f t="shared" si="0"/>
        <v>0</v>
      </c>
      <c r="AG12" s="239">
        <f>F12*S12</f>
        <v>0</v>
      </c>
      <c r="AH12" s="317">
        <f>AG12-AF12</f>
        <v>0</v>
      </c>
    </row>
    <row r="13" spans="2:34" s="273" customFormat="1" ht="12.75">
      <c r="B13" s="241"/>
      <c r="C13" s="241"/>
      <c r="D13" s="363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88">
        <f>SUM(G13:R13)</f>
        <v>0</v>
      </c>
      <c r="T13" s="288">
        <f aca="true" t="shared" si="1" ref="T13:AE14">$F13*G13</f>
        <v>0</v>
      </c>
      <c r="U13" s="288">
        <f t="shared" si="1"/>
        <v>0</v>
      </c>
      <c r="V13" s="288">
        <f t="shared" si="1"/>
        <v>0</v>
      </c>
      <c r="W13" s="288">
        <f t="shared" si="1"/>
        <v>0</v>
      </c>
      <c r="X13" s="288">
        <f t="shared" si="1"/>
        <v>0</v>
      </c>
      <c r="Y13" s="288">
        <f t="shared" si="1"/>
        <v>0</v>
      </c>
      <c r="Z13" s="288">
        <f t="shared" si="1"/>
        <v>0</v>
      </c>
      <c r="AA13" s="288">
        <f t="shared" si="1"/>
        <v>0</v>
      </c>
      <c r="AB13" s="288">
        <f t="shared" si="1"/>
        <v>0</v>
      </c>
      <c r="AC13" s="288">
        <f t="shared" si="1"/>
        <v>0</v>
      </c>
      <c r="AD13" s="288">
        <f t="shared" si="1"/>
        <v>0</v>
      </c>
      <c r="AE13" s="288">
        <f t="shared" si="1"/>
        <v>0</v>
      </c>
      <c r="AF13" s="289">
        <f>SUM(T13:AE13)</f>
        <v>0</v>
      </c>
      <c r="AG13" s="239">
        <f aca="true" t="shared" si="2" ref="AG13:AG83">F13*S13</f>
        <v>0</v>
      </c>
      <c r="AH13" s="317">
        <f aca="true" t="shared" si="3" ref="AH13:AH83">AG13-AF13</f>
        <v>0</v>
      </c>
    </row>
    <row r="14" spans="2:34" s="273" customFormat="1" ht="12.75">
      <c r="B14" s="241"/>
      <c r="C14" s="241"/>
      <c r="D14" s="363"/>
      <c r="E14" s="274"/>
      <c r="F14" s="275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88">
        <f aca="true" t="shared" si="4" ref="S14:S24">SUM(G14:R14)</f>
        <v>0</v>
      </c>
      <c r="T14" s="288">
        <f t="shared" si="1"/>
        <v>0</v>
      </c>
      <c r="U14" s="288">
        <f t="shared" si="1"/>
        <v>0</v>
      </c>
      <c r="V14" s="288">
        <f t="shared" si="1"/>
        <v>0</v>
      </c>
      <c r="W14" s="288">
        <f t="shared" si="1"/>
        <v>0</v>
      </c>
      <c r="X14" s="288">
        <f t="shared" si="1"/>
        <v>0</v>
      </c>
      <c r="Y14" s="288">
        <f t="shared" si="1"/>
        <v>0</v>
      </c>
      <c r="Z14" s="288">
        <f t="shared" si="1"/>
        <v>0</v>
      </c>
      <c r="AA14" s="288">
        <f t="shared" si="1"/>
        <v>0</v>
      </c>
      <c r="AB14" s="288">
        <f t="shared" si="1"/>
        <v>0</v>
      </c>
      <c r="AC14" s="288">
        <f t="shared" si="1"/>
        <v>0</v>
      </c>
      <c r="AD14" s="288">
        <f t="shared" si="1"/>
        <v>0</v>
      </c>
      <c r="AE14" s="288">
        <f t="shared" si="1"/>
        <v>0</v>
      </c>
      <c r="AF14" s="289">
        <f>SUM(T14:AE14)</f>
        <v>0</v>
      </c>
      <c r="AG14" s="239">
        <f t="shared" si="2"/>
        <v>0</v>
      </c>
      <c r="AH14" s="317">
        <f t="shared" si="3"/>
        <v>0</v>
      </c>
    </row>
    <row r="15" spans="2:34" s="273" customFormat="1" ht="12.75">
      <c r="B15" s="241"/>
      <c r="C15" s="241"/>
      <c r="D15" s="341"/>
      <c r="E15" s="274"/>
      <c r="F15" s="275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88"/>
      <c r="T15" s="288"/>
      <c r="U15" s="288"/>
      <c r="V15" s="288"/>
      <c r="W15" s="288"/>
      <c r="X15" s="288"/>
      <c r="Y15" s="288"/>
      <c r="Z15" s="288"/>
      <c r="AA15" s="288"/>
      <c r="AB15" s="288"/>
      <c r="AC15" s="288"/>
      <c r="AD15" s="288"/>
      <c r="AE15" s="288"/>
      <c r="AF15" s="289"/>
      <c r="AG15" s="239"/>
      <c r="AH15" s="317"/>
    </row>
    <row r="16" spans="2:34" s="239" customFormat="1" ht="12.75">
      <c r="B16" s="244"/>
      <c r="C16" s="244"/>
      <c r="D16" s="409" t="s">
        <v>472</v>
      </c>
      <c r="E16" s="325" t="s">
        <v>473</v>
      </c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0">
        <f>SUM(S17:S21)</f>
        <v>0</v>
      </c>
      <c r="T16" s="230">
        <f>SUM(T17:T21)</f>
        <v>0</v>
      </c>
      <c r="U16" s="230">
        <f>SUM(U17:U21)</f>
        <v>0</v>
      </c>
      <c r="V16" s="230">
        <f>SUM(V17:V21)</f>
        <v>0</v>
      </c>
      <c r="W16" s="230">
        <f>SUM(W17:W21)</f>
        <v>0</v>
      </c>
      <c r="X16" s="230">
        <f>SUM(X17:X21)</f>
        <v>0</v>
      </c>
      <c r="Y16" s="230">
        <f>SUM(Y17:Y21)</f>
        <v>0</v>
      </c>
      <c r="Z16" s="230">
        <f>SUM(Z17:Z21)</f>
        <v>0</v>
      </c>
      <c r="AA16" s="230">
        <f>SUM(AA17:AA21)</f>
        <v>0</v>
      </c>
      <c r="AB16" s="230">
        <f>SUM(AB17:AB21)</f>
        <v>0</v>
      </c>
      <c r="AC16" s="230">
        <f>SUM(AC17:AC21)</f>
        <v>0</v>
      </c>
      <c r="AD16" s="230">
        <f>SUM(AD17:AD21)</f>
        <v>0</v>
      </c>
      <c r="AE16" s="230">
        <f>SUM(AE17:AE21)</f>
        <v>0</v>
      </c>
      <c r="AF16" s="230">
        <f>SUM(AF17:AF21)</f>
        <v>0</v>
      </c>
      <c r="AG16" s="239">
        <f t="shared" si="2"/>
        <v>0</v>
      </c>
      <c r="AH16" s="317"/>
    </row>
    <row r="17" spans="2:34" s="273" customFormat="1" ht="12.75">
      <c r="B17" s="241"/>
      <c r="C17" s="241"/>
      <c r="D17" s="410"/>
      <c r="E17" s="326"/>
      <c r="F17" s="275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88">
        <f t="shared" si="4"/>
        <v>0</v>
      </c>
      <c r="T17" s="288">
        <f>$F17*G17</f>
        <v>0</v>
      </c>
      <c r="U17" s="288">
        <f>$F17*H17</f>
        <v>0</v>
      </c>
      <c r="V17" s="288">
        <f>$F17*I17</f>
        <v>0</v>
      </c>
      <c r="W17" s="288">
        <f>$F17*J17</f>
        <v>0</v>
      </c>
      <c r="X17" s="288">
        <f>$F17*K17</f>
        <v>0</v>
      </c>
      <c r="Y17" s="288">
        <f>$F17*L17</f>
        <v>0</v>
      </c>
      <c r="Z17" s="288">
        <f>$F17*M17</f>
        <v>0</v>
      </c>
      <c r="AA17" s="288">
        <f>$F17*N17</f>
        <v>0</v>
      </c>
      <c r="AB17" s="288">
        <f>$F17*O17</f>
        <v>0</v>
      </c>
      <c r="AC17" s="288">
        <f>$F17*P17</f>
        <v>0</v>
      </c>
      <c r="AD17" s="288">
        <f>$F17*Q17</f>
        <v>0</v>
      </c>
      <c r="AE17" s="288">
        <f>$F17*R17</f>
        <v>0</v>
      </c>
      <c r="AF17" s="289">
        <f>SUM(T17:AE17)</f>
        <v>0</v>
      </c>
      <c r="AG17" s="239">
        <f t="shared" si="2"/>
        <v>0</v>
      </c>
      <c r="AH17" s="317">
        <f t="shared" si="3"/>
        <v>0</v>
      </c>
    </row>
    <row r="18" spans="2:34" s="273" customFormat="1" ht="12.75">
      <c r="B18" s="241"/>
      <c r="C18" s="241"/>
      <c r="D18" s="411"/>
      <c r="E18" s="326"/>
      <c r="F18" s="275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9"/>
      <c r="AG18" s="239"/>
      <c r="AH18" s="317"/>
    </row>
    <row r="19" spans="2:34" s="416" customFormat="1" ht="12.75">
      <c r="B19" s="244"/>
      <c r="C19" s="244"/>
      <c r="D19" s="364" t="s">
        <v>474</v>
      </c>
      <c r="E19" s="418" t="s">
        <v>646</v>
      </c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419"/>
      <c r="T19" s="419"/>
      <c r="U19" s="419"/>
      <c r="V19" s="419"/>
      <c r="W19" s="419"/>
      <c r="X19" s="419"/>
      <c r="Y19" s="419"/>
      <c r="Z19" s="419"/>
      <c r="AA19" s="419"/>
      <c r="AB19" s="419"/>
      <c r="AC19" s="419"/>
      <c r="AD19" s="419"/>
      <c r="AE19" s="419"/>
      <c r="AF19" s="230"/>
      <c r="AH19" s="417"/>
    </row>
    <row r="20" spans="2:34" s="273" customFormat="1" ht="12.75">
      <c r="B20" s="241"/>
      <c r="C20" s="241"/>
      <c r="D20" s="365"/>
      <c r="E20" s="326"/>
      <c r="F20" s="275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  <c r="AD20" s="288"/>
      <c r="AE20" s="288"/>
      <c r="AF20" s="289"/>
      <c r="AG20" s="239"/>
      <c r="AH20" s="317"/>
    </row>
    <row r="21" spans="2:34" s="273" customFormat="1" ht="12.75">
      <c r="B21" s="241"/>
      <c r="C21" s="241"/>
      <c r="D21" s="420"/>
      <c r="E21" s="274"/>
      <c r="F21" s="275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88">
        <f t="shared" si="4"/>
        <v>0</v>
      </c>
      <c r="T21" s="288">
        <f>$F21*G21</f>
        <v>0</v>
      </c>
      <c r="U21" s="288">
        <f>$F21*H21</f>
        <v>0</v>
      </c>
      <c r="V21" s="288">
        <f>$F21*I21</f>
        <v>0</v>
      </c>
      <c r="W21" s="288">
        <f>$F21*J21</f>
        <v>0</v>
      </c>
      <c r="X21" s="288">
        <f>$F21*K21</f>
        <v>0</v>
      </c>
      <c r="Y21" s="288">
        <f>$F21*L21</f>
        <v>0</v>
      </c>
      <c r="Z21" s="288">
        <f>$F21*M21</f>
        <v>0</v>
      </c>
      <c r="AA21" s="288">
        <f>$F21*N21</f>
        <v>0</v>
      </c>
      <c r="AB21" s="288">
        <f>$F21*O21</f>
        <v>0</v>
      </c>
      <c r="AC21" s="288">
        <f>$F21*P21</f>
        <v>0</v>
      </c>
      <c r="AD21" s="288">
        <f>$F21*Q21</f>
        <v>0</v>
      </c>
      <c r="AE21" s="288">
        <f>$F21*R21</f>
        <v>0</v>
      </c>
      <c r="AF21" s="289">
        <f>SUM(T21:AE21)</f>
        <v>0</v>
      </c>
      <c r="AG21" s="239">
        <f t="shared" si="2"/>
        <v>0</v>
      </c>
      <c r="AH21" s="317">
        <f t="shared" si="3"/>
        <v>0</v>
      </c>
    </row>
    <row r="22" spans="2:34" s="239" customFormat="1" ht="12.75" hidden="1">
      <c r="B22" s="244"/>
      <c r="C22" s="244"/>
      <c r="D22" s="346" t="s">
        <v>474</v>
      </c>
      <c r="E22" s="325" t="s">
        <v>475</v>
      </c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0">
        <f aca="true" t="shared" si="5" ref="S22:AF22">SUM(S23:S24)</f>
        <v>0</v>
      </c>
      <c r="T22" s="230">
        <f t="shared" si="5"/>
        <v>0</v>
      </c>
      <c r="U22" s="230">
        <f t="shared" si="5"/>
        <v>0</v>
      </c>
      <c r="V22" s="230">
        <f t="shared" si="5"/>
        <v>0</v>
      </c>
      <c r="W22" s="230">
        <f t="shared" si="5"/>
        <v>0</v>
      </c>
      <c r="X22" s="230">
        <f t="shared" si="5"/>
        <v>0</v>
      </c>
      <c r="Y22" s="230">
        <f t="shared" si="5"/>
        <v>0</v>
      </c>
      <c r="Z22" s="230">
        <f t="shared" si="5"/>
        <v>0</v>
      </c>
      <c r="AA22" s="230">
        <f t="shared" si="5"/>
        <v>0</v>
      </c>
      <c r="AB22" s="230">
        <f t="shared" si="5"/>
        <v>0</v>
      </c>
      <c r="AC22" s="230">
        <f t="shared" si="5"/>
        <v>0</v>
      </c>
      <c r="AD22" s="230">
        <f t="shared" si="5"/>
        <v>0</v>
      </c>
      <c r="AE22" s="230">
        <f t="shared" si="5"/>
        <v>0</v>
      </c>
      <c r="AF22" s="230">
        <f t="shared" si="5"/>
        <v>0</v>
      </c>
      <c r="AG22" s="239">
        <f t="shared" si="2"/>
        <v>0</v>
      </c>
      <c r="AH22" s="317">
        <f t="shared" si="3"/>
        <v>0</v>
      </c>
    </row>
    <row r="23" spans="2:34" s="273" customFormat="1" ht="12.75" hidden="1">
      <c r="B23" s="241"/>
      <c r="C23" s="241"/>
      <c r="D23" s="347"/>
      <c r="E23" s="274"/>
      <c r="F23" s="275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88">
        <f t="shared" si="4"/>
        <v>0</v>
      </c>
      <c r="T23" s="288">
        <f aca="true" t="shared" si="6" ref="T23:AE24">$F23*G23</f>
        <v>0</v>
      </c>
      <c r="U23" s="288">
        <f t="shared" si="6"/>
        <v>0</v>
      </c>
      <c r="V23" s="288">
        <f t="shared" si="6"/>
        <v>0</v>
      </c>
      <c r="W23" s="288">
        <f t="shared" si="6"/>
        <v>0</v>
      </c>
      <c r="X23" s="288">
        <f t="shared" si="6"/>
        <v>0</v>
      </c>
      <c r="Y23" s="288">
        <f t="shared" si="6"/>
        <v>0</v>
      </c>
      <c r="Z23" s="288">
        <f t="shared" si="6"/>
        <v>0</v>
      </c>
      <c r="AA23" s="288">
        <f t="shared" si="6"/>
        <v>0</v>
      </c>
      <c r="AB23" s="288">
        <f t="shared" si="6"/>
        <v>0</v>
      </c>
      <c r="AC23" s="288">
        <f t="shared" si="6"/>
        <v>0</v>
      </c>
      <c r="AD23" s="288">
        <f t="shared" si="6"/>
        <v>0</v>
      </c>
      <c r="AE23" s="288">
        <f t="shared" si="6"/>
        <v>0</v>
      </c>
      <c r="AF23" s="289">
        <f>SUM(T23:AE23)</f>
        <v>0</v>
      </c>
      <c r="AG23" s="239">
        <f t="shared" si="2"/>
        <v>0</v>
      </c>
      <c r="AH23" s="317">
        <f t="shared" si="3"/>
        <v>0</v>
      </c>
    </row>
    <row r="24" spans="2:34" s="273" customFormat="1" ht="12.75" hidden="1">
      <c r="B24" s="241"/>
      <c r="C24" s="241"/>
      <c r="D24" s="347"/>
      <c r="E24" s="274"/>
      <c r="F24" s="275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88">
        <f t="shared" si="4"/>
        <v>0</v>
      </c>
      <c r="T24" s="288">
        <f t="shared" si="6"/>
        <v>0</v>
      </c>
      <c r="U24" s="288">
        <f t="shared" si="6"/>
        <v>0</v>
      </c>
      <c r="V24" s="288">
        <f t="shared" si="6"/>
        <v>0</v>
      </c>
      <c r="W24" s="288">
        <f t="shared" si="6"/>
        <v>0</v>
      </c>
      <c r="X24" s="288">
        <f t="shared" si="6"/>
        <v>0</v>
      </c>
      <c r="Y24" s="288">
        <f t="shared" si="6"/>
        <v>0</v>
      </c>
      <c r="Z24" s="288">
        <f t="shared" si="6"/>
        <v>0</v>
      </c>
      <c r="AA24" s="288">
        <f t="shared" si="6"/>
        <v>0</v>
      </c>
      <c r="AB24" s="288">
        <f t="shared" si="6"/>
        <v>0</v>
      </c>
      <c r="AC24" s="288">
        <f t="shared" si="6"/>
        <v>0</v>
      </c>
      <c r="AD24" s="288">
        <f t="shared" si="6"/>
        <v>0</v>
      </c>
      <c r="AE24" s="288">
        <f t="shared" si="6"/>
        <v>0</v>
      </c>
      <c r="AF24" s="289">
        <f>SUM(T24:AE24)</f>
        <v>0</v>
      </c>
      <c r="AG24" s="239">
        <f t="shared" si="2"/>
        <v>0</v>
      </c>
      <c r="AH24" s="317">
        <f t="shared" si="3"/>
        <v>0</v>
      </c>
    </row>
    <row r="25" spans="2:34" s="239" customFormat="1" ht="12.75" hidden="1">
      <c r="B25" s="244"/>
      <c r="C25" s="244"/>
      <c r="D25" s="346" t="s">
        <v>374</v>
      </c>
      <c r="E25" s="325" t="s">
        <v>476</v>
      </c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0">
        <f aca="true" t="shared" si="7" ref="S25:AF25">SUM(S26:S27)</f>
        <v>0</v>
      </c>
      <c r="T25" s="230">
        <f t="shared" si="7"/>
        <v>0</v>
      </c>
      <c r="U25" s="230">
        <f t="shared" si="7"/>
        <v>0</v>
      </c>
      <c r="V25" s="230">
        <f t="shared" si="7"/>
        <v>0</v>
      </c>
      <c r="W25" s="230">
        <f t="shared" si="7"/>
        <v>0</v>
      </c>
      <c r="X25" s="230">
        <f t="shared" si="7"/>
        <v>0</v>
      </c>
      <c r="Y25" s="230">
        <f t="shared" si="7"/>
        <v>0</v>
      </c>
      <c r="Z25" s="230">
        <f t="shared" si="7"/>
        <v>0</v>
      </c>
      <c r="AA25" s="230">
        <f t="shared" si="7"/>
        <v>0</v>
      </c>
      <c r="AB25" s="230">
        <f t="shared" si="7"/>
        <v>0</v>
      </c>
      <c r="AC25" s="230">
        <f t="shared" si="7"/>
        <v>0</v>
      </c>
      <c r="AD25" s="230">
        <f t="shared" si="7"/>
        <v>0</v>
      </c>
      <c r="AE25" s="230">
        <f t="shared" si="7"/>
        <v>0</v>
      </c>
      <c r="AF25" s="230">
        <f t="shared" si="7"/>
        <v>0</v>
      </c>
      <c r="AG25" s="239">
        <f t="shared" si="2"/>
        <v>0</v>
      </c>
      <c r="AH25" s="317">
        <f t="shared" si="3"/>
        <v>0</v>
      </c>
    </row>
    <row r="26" spans="2:34" s="273" customFormat="1" ht="12.75" hidden="1">
      <c r="B26" s="241"/>
      <c r="C26" s="241"/>
      <c r="D26" s="347"/>
      <c r="E26" s="274"/>
      <c r="F26" s="275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88">
        <f>SUM(G26:R26)</f>
        <v>0</v>
      </c>
      <c r="T26" s="288">
        <f aca="true" t="shared" si="8" ref="T26:AE27">$F26*G26</f>
        <v>0</v>
      </c>
      <c r="U26" s="288">
        <f t="shared" si="8"/>
        <v>0</v>
      </c>
      <c r="V26" s="288">
        <f t="shared" si="8"/>
        <v>0</v>
      </c>
      <c r="W26" s="288">
        <f t="shared" si="8"/>
        <v>0</v>
      </c>
      <c r="X26" s="288">
        <f t="shared" si="8"/>
        <v>0</v>
      </c>
      <c r="Y26" s="288">
        <f t="shared" si="8"/>
        <v>0</v>
      </c>
      <c r="Z26" s="288">
        <f t="shared" si="8"/>
        <v>0</v>
      </c>
      <c r="AA26" s="288">
        <f t="shared" si="8"/>
        <v>0</v>
      </c>
      <c r="AB26" s="288">
        <f t="shared" si="8"/>
        <v>0</v>
      </c>
      <c r="AC26" s="288">
        <f t="shared" si="8"/>
        <v>0</v>
      </c>
      <c r="AD26" s="288">
        <f t="shared" si="8"/>
        <v>0</v>
      </c>
      <c r="AE26" s="288">
        <f t="shared" si="8"/>
        <v>0</v>
      </c>
      <c r="AF26" s="289">
        <f>SUM(T26:AE26)</f>
        <v>0</v>
      </c>
      <c r="AG26" s="239">
        <f t="shared" si="2"/>
        <v>0</v>
      </c>
      <c r="AH26" s="317">
        <f t="shared" si="3"/>
        <v>0</v>
      </c>
    </row>
    <row r="27" spans="2:34" s="273" customFormat="1" ht="12.75" hidden="1">
      <c r="B27" s="241"/>
      <c r="C27" s="241"/>
      <c r="D27" s="347"/>
      <c r="E27" s="274"/>
      <c r="F27" s="275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88">
        <f>SUM(G27:R27)</f>
        <v>0</v>
      </c>
      <c r="T27" s="288">
        <f t="shared" si="8"/>
        <v>0</v>
      </c>
      <c r="U27" s="288">
        <f t="shared" si="8"/>
        <v>0</v>
      </c>
      <c r="V27" s="288">
        <f t="shared" si="8"/>
        <v>0</v>
      </c>
      <c r="W27" s="288">
        <f t="shared" si="8"/>
        <v>0</v>
      </c>
      <c r="X27" s="288">
        <f t="shared" si="8"/>
        <v>0</v>
      </c>
      <c r="Y27" s="288">
        <f t="shared" si="8"/>
        <v>0</v>
      </c>
      <c r="Z27" s="288">
        <f t="shared" si="8"/>
        <v>0</v>
      </c>
      <c r="AA27" s="288">
        <f t="shared" si="8"/>
        <v>0</v>
      </c>
      <c r="AB27" s="288">
        <f t="shared" si="8"/>
        <v>0</v>
      </c>
      <c r="AC27" s="288">
        <f t="shared" si="8"/>
        <v>0</v>
      </c>
      <c r="AD27" s="288">
        <f t="shared" si="8"/>
        <v>0</v>
      </c>
      <c r="AE27" s="288">
        <f t="shared" si="8"/>
        <v>0</v>
      </c>
      <c r="AF27" s="289">
        <f>SUM(T27:AE27)</f>
        <v>0</v>
      </c>
      <c r="AG27" s="239">
        <f t="shared" si="2"/>
        <v>0</v>
      </c>
      <c r="AH27" s="317">
        <f t="shared" si="3"/>
        <v>0</v>
      </c>
    </row>
    <row r="28" spans="2:34" s="239" customFormat="1" ht="12.75">
      <c r="B28" s="244"/>
      <c r="C28" s="244"/>
      <c r="D28" s="346" t="s">
        <v>375</v>
      </c>
      <c r="E28" s="325" t="s">
        <v>477</v>
      </c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0">
        <f aca="true" t="shared" si="9" ref="S28:AF28">SUM(S29:S30)</f>
        <v>0</v>
      </c>
      <c r="T28" s="230">
        <f t="shared" si="9"/>
        <v>0</v>
      </c>
      <c r="U28" s="230">
        <f t="shared" si="9"/>
        <v>0</v>
      </c>
      <c r="V28" s="230">
        <f t="shared" si="9"/>
        <v>0</v>
      </c>
      <c r="W28" s="230">
        <f t="shared" si="9"/>
        <v>0</v>
      </c>
      <c r="X28" s="230">
        <f t="shared" si="9"/>
        <v>0</v>
      </c>
      <c r="Y28" s="230">
        <f t="shared" si="9"/>
        <v>0</v>
      </c>
      <c r="Z28" s="230">
        <f t="shared" si="9"/>
        <v>0</v>
      </c>
      <c r="AA28" s="230">
        <f t="shared" si="9"/>
        <v>0</v>
      </c>
      <c r="AB28" s="230">
        <f t="shared" si="9"/>
        <v>0</v>
      </c>
      <c r="AC28" s="230">
        <f t="shared" si="9"/>
        <v>0</v>
      </c>
      <c r="AD28" s="230">
        <f t="shared" si="9"/>
        <v>0</v>
      </c>
      <c r="AE28" s="230">
        <f t="shared" si="9"/>
        <v>0</v>
      </c>
      <c r="AF28" s="230">
        <f t="shared" si="9"/>
        <v>0</v>
      </c>
      <c r="AG28" s="239">
        <f t="shared" si="2"/>
        <v>0</v>
      </c>
      <c r="AH28" s="317">
        <f t="shared" si="3"/>
        <v>0</v>
      </c>
    </row>
    <row r="29" spans="2:34" s="273" customFormat="1" ht="12.75">
      <c r="B29" s="241"/>
      <c r="C29" s="241"/>
      <c r="D29" s="347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88">
        <f>SUM(G29:R29)</f>
        <v>0</v>
      </c>
      <c r="T29" s="288">
        <f aca="true" t="shared" si="10" ref="T29:AE30">$F29*G29</f>
        <v>0</v>
      </c>
      <c r="U29" s="288">
        <f t="shared" si="10"/>
        <v>0</v>
      </c>
      <c r="V29" s="288">
        <f t="shared" si="10"/>
        <v>0</v>
      </c>
      <c r="W29" s="288">
        <f t="shared" si="10"/>
        <v>0</v>
      </c>
      <c r="X29" s="288">
        <f t="shared" si="10"/>
        <v>0</v>
      </c>
      <c r="Y29" s="288">
        <f t="shared" si="10"/>
        <v>0</v>
      </c>
      <c r="Z29" s="288">
        <f t="shared" si="10"/>
        <v>0</v>
      </c>
      <c r="AA29" s="288">
        <f t="shared" si="10"/>
        <v>0</v>
      </c>
      <c r="AB29" s="288">
        <f t="shared" si="10"/>
        <v>0</v>
      </c>
      <c r="AC29" s="288">
        <f t="shared" si="10"/>
        <v>0</v>
      </c>
      <c r="AD29" s="288">
        <f t="shared" si="10"/>
        <v>0</v>
      </c>
      <c r="AE29" s="288">
        <f t="shared" si="10"/>
        <v>0</v>
      </c>
      <c r="AF29" s="289">
        <f>SUM(T29:AE29)</f>
        <v>0</v>
      </c>
      <c r="AG29" s="239">
        <f t="shared" si="2"/>
        <v>0</v>
      </c>
      <c r="AH29" s="317">
        <f t="shared" si="3"/>
        <v>0</v>
      </c>
    </row>
    <row r="30" spans="2:34" s="273" customFormat="1" ht="12.75">
      <c r="B30" s="241"/>
      <c r="C30" s="241"/>
      <c r="D30" s="347"/>
      <c r="F30" s="275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88">
        <f>SUM(G30:R30)</f>
        <v>0</v>
      </c>
      <c r="T30" s="288">
        <f t="shared" si="10"/>
        <v>0</v>
      </c>
      <c r="U30" s="288">
        <f t="shared" si="10"/>
        <v>0</v>
      </c>
      <c r="V30" s="288">
        <f t="shared" si="10"/>
        <v>0</v>
      </c>
      <c r="W30" s="288">
        <f t="shared" si="10"/>
        <v>0</v>
      </c>
      <c r="X30" s="288">
        <f t="shared" si="10"/>
        <v>0</v>
      </c>
      <c r="Y30" s="288">
        <f t="shared" si="10"/>
        <v>0</v>
      </c>
      <c r="Z30" s="288">
        <f t="shared" si="10"/>
        <v>0</v>
      </c>
      <c r="AA30" s="288">
        <f t="shared" si="10"/>
        <v>0</v>
      </c>
      <c r="AB30" s="288">
        <f t="shared" si="10"/>
        <v>0</v>
      </c>
      <c r="AC30" s="288">
        <f t="shared" si="10"/>
        <v>0</v>
      </c>
      <c r="AD30" s="288">
        <f t="shared" si="10"/>
        <v>0</v>
      </c>
      <c r="AE30" s="288">
        <f t="shared" si="10"/>
        <v>0</v>
      </c>
      <c r="AF30" s="289">
        <f>SUM(T30:AE30)</f>
        <v>0</v>
      </c>
      <c r="AG30" s="239">
        <f t="shared" si="2"/>
        <v>0</v>
      </c>
      <c r="AH30" s="317">
        <f t="shared" si="3"/>
        <v>0</v>
      </c>
    </row>
    <row r="31" spans="2:34" s="239" customFormat="1" ht="12.75">
      <c r="B31" s="244"/>
      <c r="C31" s="244"/>
      <c r="D31" s="346" t="s">
        <v>478</v>
      </c>
      <c r="E31" s="325" t="s">
        <v>479</v>
      </c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0">
        <f aca="true" t="shared" si="11" ref="S31:AF31">SUM(S32:S36)</f>
        <v>0</v>
      </c>
      <c r="T31" s="230">
        <f t="shared" si="11"/>
        <v>0</v>
      </c>
      <c r="U31" s="230">
        <f t="shared" si="11"/>
        <v>0</v>
      </c>
      <c r="V31" s="230">
        <f t="shared" si="11"/>
        <v>0</v>
      </c>
      <c r="W31" s="230">
        <f t="shared" si="11"/>
        <v>0</v>
      </c>
      <c r="X31" s="230">
        <f t="shared" si="11"/>
        <v>0</v>
      </c>
      <c r="Y31" s="230">
        <f t="shared" si="11"/>
        <v>0</v>
      </c>
      <c r="Z31" s="230">
        <f t="shared" si="11"/>
        <v>0</v>
      </c>
      <c r="AA31" s="230">
        <f t="shared" si="11"/>
        <v>0</v>
      </c>
      <c r="AB31" s="230">
        <f t="shared" si="11"/>
        <v>0</v>
      </c>
      <c r="AC31" s="230">
        <f t="shared" si="11"/>
        <v>0</v>
      </c>
      <c r="AD31" s="230">
        <f t="shared" si="11"/>
        <v>0</v>
      </c>
      <c r="AE31" s="230">
        <f t="shared" si="11"/>
        <v>0</v>
      </c>
      <c r="AF31" s="230">
        <f t="shared" si="11"/>
        <v>0</v>
      </c>
      <c r="AG31" s="239">
        <f t="shared" si="2"/>
        <v>0</v>
      </c>
      <c r="AH31" s="317">
        <f t="shared" si="3"/>
        <v>0</v>
      </c>
    </row>
    <row r="32" spans="2:34" s="273" customFormat="1" ht="12.75">
      <c r="B32" s="241"/>
      <c r="C32" s="241"/>
      <c r="D32" s="347"/>
      <c r="E32" s="274"/>
      <c r="F32" s="275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88">
        <f>SUM(G32:R32)</f>
        <v>0</v>
      </c>
      <c r="T32" s="288">
        <f>$F32*G32</f>
        <v>0</v>
      </c>
      <c r="U32" s="288">
        <f>$F32*H32</f>
        <v>0</v>
      </c>
      <c r="V32" s="288">
        <f>$F32*I32</f>
        <v>0</v>
      </c>
      <c r="W32" s="288">
        <f>$F32*J32</f>
        <v>0</v>
      </c>
      <c r="X32" s="288">
        <f>$F32*K32</f>
        <v>0</v>
      </c>
      <c r="Y32" s="288">
        <f>$F32*L32</f>
        <v>0</v>
      </c>
      <c r="Z32" s="288">
        <f>$F32*M32</f>
        <v>0</v>
      </c>
      <c r="AA32" s="288">
        <f>$F32*N32</f>
        <v>0</v>
      </c>
      <c r="AB32" s="288">
        <f>$F32*O32</f>
        <v>0</v>
      </c>
      <c r="AC32" s="288">
        <f>$F32*P32</f>
        <v>0</v>
      </c>
      <c r="AD32" s="288">
        <f>$F32*Q32</f>
        <v>0</v>
      </c>
      <c r="AE32" s="288">
        <f>$F32*R32</f>
        <v>0</v>
      </c>
      <c r="AF32" s="289">
        <f>SUM(T32:AE32)</f>
        <v>0</v>
      </c>
      <c r="AG32" s="239">
        <f t="shared" si="2"/>
        <v>0</v>
      </c>
      <c r="AH32" s="317">
        <f t="shared" si="3"/>
        <v>0</v>
      </c>
    </row>
    <row r="33" spans="2:34" s="273" customFormat="1" ht="12.75">
      <c r="B33" s="241"/>
      <c r="C33" s="241"/>
      <c r="D33" s="347"/>
      <c r="E33" s="274"/>
      <c r="F33" s="275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88"/>
      <c r="T33" s="288"/>
      <c r="U33" s="288"/>
      <c r="V33" s="288"/>
      <c r="W33" s="288"/>
      <c r="X33" s="288"/>
      <c r="Y33" s="288"/>
      <c r="Z33" s="288"/>
      <c r="AA33" s="288"/>
      <c r="AB33" s="288"/>
      <c r="AC33" s="288"/>
      <c r="AD33" s="288"/>
      <c r="AE33" s="288"/>
      <c r="AF33" s="289"/>
      <c r="AG33" s="239"/>
      <c r="AH33" s="317"/>
    </row>
    <row r="34" spans="2:34" s="412" customFormat="1" ht="12.75">
      <c r="B34" s="244"/>
      <c r="C34" s="244"/>
      <c r="D34" s="347" t="s">
        <v>480</v>
      </c>
      <c r="E34" s="229" t="s">
        <v>647</v>
      </c>
      <c r="F34" s="413"/>
      <c r="G34" s="413"/>
      <c r="H34" s="413"/>
      <c r="I34" s="413"/>
      <c r="J34" s="413"/>
      <c r="K34" s="413"/>
      <c r="L34" s="413"/>
      <c r="M34" s="413"/>
      <c r="N34" s="413"/>
      <c r="O34" s="413"/>
      <c r="P34" s="413"/>
      <c r="Q34" s="413"/>
      <c r="R34" s="413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5"/>
      <c r="AG34" s="416"/>
      <c r="AH34" s="417"/>
    </row>
    <row r="35" spans="2:34" s="273" customFormat="1" ht="12.75">
      <c r="B35" s="241"/>
      <c r="C35" s="241"/>
      <c r="D35" s="347"/>
      <c r="E35" s="274"/>
      <c r="F35" s="275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88"/>
      <c r="T35" s="288"/>
      <c r="U35" s="288"/>
      <c r="V35" s="288"/>
      <c r="W35" s="288"/>
      <c r="X35" s="288"/>
      <c r="Y35" s="288"/>
      <c r="Z35" s="288"/>
      <c r="AA35" s="288"/>
      <c r="AB35" s="288"/>
      <c r="AC35" s="288"/>
      <c r="AD35" s="288"/>
      <c r="AE35" s="288"/>
      <c r="AF35" s="289"/>
      <c r="AG35" s="239"/>
      <c r="AH35" s="317"/>
    </row>
    <row r="36" spans="2:34" s="273" customFormat="1" ht="12.75">
      <c r="B36" s="241"/>
      <c r="C36" s="241"/>
      <c r="D36" s="348"/>
      <c r="E36" s="327"/>
      <c r="F36" s="275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88">
        <f>SUM(G36:R36)</f>
        <v>0</v>
      </c>
      <c r="T36" s="288">
        <f>$F36*G36</f>
        <v>0</v>
      </c>
      <c r="U36" s="288">
        <f>$F36*H36</f>
        <v>0</v>
      </c>
      <c r="V36" s="288">
        <f>$F36*I36</f>
        <v>0</v>
      </c>
      <c r="W36" s="288">
        <f>$F36*J36</f>
        <v>0</v>
      </c>
      <c r="X36" s="288">
        <f>$F36*K36</f>
        <v>0</v>
      </c>
      <c r="Y36" s="288">
        <f>$F36*L36</f>
        <v>0</v>
      </c>
      <c r="Z36" s="288">
        <f>$F36*M36</f>
        <v>0</v>
      </c>
      <c r="AA36" s="288">
        <f>$F36*N36</f>
        <v>0</v>
      </c>
      <c r="AB36" s="288">
        <f>$F36*O36</f>
        <v>0</v>
      </c>
      <c r="AC36" s="288">
        <f>$F36*P36</f>
        <v>0</v>
      </c>
      <c r="AD36" s="288">
        <f>$F36*Q36</f>
        <v>0</v>
      </c>
      <c r="AE36" s="288">
        <f>$F36*R36</f>
        <v>0</v>
      </c>
      <c r="AF36" s="289">
        <f>SUM(T36:AE36)</f>
        <v>0</v>
      </c>
      <c r="AG36" s="239">
        <f t="shared" si="2"/>
        <v>0</v>
      </c>
      <c r="AH36" s="317">
        <f t="shared" si="3"/>
        <v>0</v>
      </c>
    </row>
    <row r="37" spans="2:34" s="239" customFormat="1" ht="12.75" hidden="1">
      <c r="B37" s="244"/>
      <c r="C37" s="244"/>
      <c r="D37" s="346" t="s">
        <v>480</v>
      </c>
      <c r="E37" s="325" t="s">
        <v>481</v>
      </c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0">
        <f aca="true" t="shared" si="12" ref="S37:AF37">SUM(S38:S39)</f>
        <v>0</v>
      </c>
      <c r="T37" s="230">
        <f t="shared" si="12"/>
        <v>0</v>
      </c>
      <c r="U37" s="230">
        <f t="shared" si="12"/>
        <v>0</v>
      </c>
      <c r="V37" s="230">
        <f t="shared" si="12"/>
        <v>0</v>
      </c>
      <c r="W37" s="230">
        <f t="shared" si="12"/>
        <v>0</v>
      </c>
      <c r="X37" s="230">
        <f t="shared" si="12"/>
        <v>0</v>
      </c>
      <c r="Y37" s="230">
        <f t="shared" si="12"/>
        <v>0</v>
      </c>
      <c r="Z37" s="230">
        <f t="shared" si="12"/>
        <v>0</v>
      </c>
      <c r="AA37" s="230">
        <f t="shared" si="12"/>
        <v>0</v>
      </c>
      <c r="AB37" s="230">
        <f t="shared" si="12"/>
        <v>0</v>
      </c>
      <c r="AC37" s="230">
        <f t="shared" si="12"/>
        <v>0</v>
      </c>
      <c r="AD37" s="230">
        <f t="shared" si="12"/>
        <v>0</v>
      </c>
      <c r="AE37" s="230">
        <f t="shared" si="12"/>
        <v>0</v>
      </c>
      <c r="AF37" s="230">
        <f t="shared" si="12"/>
        <v>0</v>
      </c>
      <c r="AG37" s="239">
        <f t="shared" si="2"/>
        <v>0</v>
      </c>
      <c r="AH37" s="317">
        <f t="shared" si="3"/>
        <v>0</v>
      </c>
    </row>
    <row r="38" spans="2:34" s="273" customFormat="1" ht="12.75" hidden="1">
      <c r="B38" s="241"/>
      <c r="C38" s="241"/>
      <c r="D38" s="347"/>
      <c r="E38" s="327"/>
      <c r="F38" s="275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88">
        <f>SUM(G38:R38)</f>
        <v>0</v>
      </c>
      <c r="T38" s="288">
        <f aca="true" t="shared" si="13" ref="T38:AE39">$F38*G38</f>
        <v>0</v>
      </c>
      <c r="U38" s="288">
        <f t="shared" si="13"/>
        <v>0</v>
      </c>
      <c r="V38" s="288">
        <f t="shared" si="13"/>
        <v>0</v>
      </c>
      <c r="W38" s="288">
        <f t="shared" si="13"/>
        <v>0</v>
      </c>
      <c r="X38" s="288">
        <f t="shared" si="13"/>
        <v>0</v>
      </c>
      <c r="Y38" s="288">
        <f t="shared" si="13"/>
        <v>0</v>
      </c>
      <c r="Z38" s="288">
        <f t="shared" si="13"/>
        <v>0</v>
      </c>
      <c r="AA38" s="288">
        <f t="shared" si="13"/>
        <v>0</v>
      </c>
      <c r="AB38" s="288">
        <f t="shared" si="13"/>
        <v>0</v>
      </c>
      <c r="AC38" s="288">
        <f t="shared" si="13"/>
        <v>0</v>
      </c>
      <c r="AD38" s="288">
        <f t="shared" si="13"/>
        <v>0</v>
      </c>
      <c r="AE38" s="288">
        <f t="shared" si="13"/>
        <v>0</v>
      </c>
      <c r="AF38" s="289">
        <f>SUM(T38:AE38)</f>
        <v>0</v>
      </c>
      <c r="AG38" s="239">
        <f t="shared" si="2"/>
        <v>0</v>
      </c>
      <c r="AH38" s="317">
        <f t="shared" si="3"/>
        <v>0</v>
      </c>
    </row>
    <row r="39" spans="2:34" s="273" customFormat="1" ht="12.75" hidden="1">
      <c r="B39" s="241"/>
      <c r="C39" s="241"/>
      <c r="D39" s="347"/>
      <c r="E39" s="327"/>
      <c r="F39" s="275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288">
        <f>SUM(G39:R39)</f>
        <v>0</v>
      </c>
      <c r="T39" s="288">
        <f t="shared" si="13"/>
        <v>0</v>
      </c>
      <c r="U39" s="288">
        <f t="shared" si="13"/>
        <v>0</v>
      </c>
      <c r="V39" s="288">
        <f t="shared" si="13"/>
        <v>0</v>
      </c>
      <c r="W39" s="288">
        <f t="shared" si="13"/>
        <v>0</v>
      </c>
      <c r="X39" s="288">
        <f t="shared" si="13"/>
        <v>0</v>
      </c>
      <c r="Y39" s="288">
        <f t="shared" si="13"/>
        <v>0</v>
      </c>
      <c r="Z39" s="288">
        <f t="shared" si="13"/>
        <v>0</v>
      </c>
      <c r="AA39" s="288">
        <f t="shared" si="13"/>
        <v>0</v>
      </c>
      <c r="AB39" s="288">
        <f t="shared" si="13"/>
        <v>0</v>
      </c>
      <c r="AC39" s="288">
        <f t="shared" si="13"/>
        <v>0</v>
      </c>
      <c r="AD39" s="288">
        <f t="shared" si="13"/>
        <v>0</v>
      </c>
      <c r="AE39" s="288">
        <f t="shared" si="13"/>
        <v>0</v>
      </c>
      <c r="AF39" s="289">
        <f>SUM(T39:AE39)</f>
        <v>0</v>
      </c>
      <c r="AG39" s="239">
        <f t="shared" si="2"/>
        <v>0</v>
      </c>
      <c r="AH39" s="317">
        <f t="shared" si="3"/>
        <v>0</v>
      </c>
    </row>
    <row r="40" spans="2:34" s="239" customFormat="1" ht="12.75" hidden="1">
      <c r="B40" s="244"/>
      <c r="C40" s="244"/>
      <c r="D40" s="346" t="s">
        <v>482</v>
      </c>
      <c r="E40" s="325" t="s">
        <v>483</v>
      </c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0">
        <f aca="true" t="shared" si="14" ref="S40:AF40">SUM(S41:S42)</f>
        <v>0</v>
      </c>
      <c r="T40" s="230">
        <f t="shared" si="14"/>
        <v>0</v>
      </c>
      <c r="U40" s="230">
        <f t="shared" si="14"/>
        <v>0</v>
      </c>
      <c r="V40" s="230">
        <f t="shared" si="14"/>
        <v>0</v>
      </c>
      <c r="W40" s="230">
        <f t="shared" si="14"/>
        <v>0</v>
      </c>
      <c r="X40" s="230">
        <f t="shared" si="14"/>
        <v>0</v>
      </c>
      <c r="Y40" s="230">
        <f t="shared" si="14"/>
        <v>0</v>
      </c>
      <c r="Z40" s="230">
        <f t="shared" si="14"/>
        <v>0</v>
      </c>
      <c r="AA40" s="230">
        <f t="shared" si="14"/>
        <v>0</v>
      </c>
      <c r="AB40" s="230">
        <f t="shared" si="14"/>
        <v>0</v>
      </c>
      <c r="AC40" s="230">
        <f t="shared" si="14"/>
        <v>0</v>
      </c>
      <c r="AD40" s="230">
        <f t="shared" si="14"/>
        <v>0</v>
      </c>
      <c r="AE40" s="230">
        <f t="shared" si="14"/>
        <v>0</v>
      </c>
      <c r="AF40" s="230">
        <f t="shared" si="14"/>
        <v>0</v>
      </c>
      <c r="AG40" s="239">
        <f t="shared" si="2"/>
        <v>0</v>
      </c>
      <c r="AH40" s="317">
        <f t="shared" si="3"/>
        <v>0</v>
      </c>
    </row>
    <row r="41" spans="2:34" s="273" customFormat="1" ht="12.75" hidden="1">
      <c r="B41" s="241"/>
      <c r="C41" s="241"/>
      <c r="D41" s="347"/>
      <c r="E41" s="327"/>
      <c r="F41" s="275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88">
        <f>SUM(G41:R41)</f>
        <v>0</v>
      </c>
      <c r="T41" s="288">
        <f aca="true" t="shared" si="15" ref="T41:AE42">$F41*G41</f>
        <v>0</v>
      </c>
      <c r="U41" s="288">
        <f t="shared" si="15"/>
        <v>0</v>
      </c>
      <c r="V41" s="288">
        <f t="shared" si="15"/>
        <v>0</v>
      </c>
      <c r="W41" s="288">
        <f t="shared" si="15"/>
        <v>0</v>
      </c>
      <c r="X41" s="288">
        <f t="shared" si="15"/>
        <v>0</v>
      </c>
      <c r="Y41" s="288">
        <f t="shared" si="15"/>
        <v>0</v>
      </c>
      <c r="Z41" s="288">
        <f t="shared" si="15"/>
        <v>0</v>
      </c>
      <c r="AA41" s="288">
        <f t="shared" si="15"/>
        <v>0</v>
      </c>
      <c r="AB41" s="288">
        <f t="shared" si="15"/>
        <v>0</v>
      </c>
      <c r="AC41" s="288">
        <f t="shared" si="15"/>
        <v>0</v>
      </c>
      <c r="AD41" s="288">
        <f t="shared" si="15"/>
        <v>0</v>
      </c>
      <c r="AE41" s="288">
        <f t="shared" si="15"/>
        <v>0</v>
      </c>
      <c r="AF41" s="289">
        <f>SUM(T41:AE41)</f>
        <v>0</v>
      </c>
      <c r="AG41" s="239">
        <f t="shared" si="2"/>
        <v>0</v>
      </c>
      <c r="AH41" s="317">
        <f t="shared" si="3"/>
        <v>0</v>
      </c>
    </row>
    <row r="42" spans="2:34" s="273" customFormat="1" ht="12.75" hidden="1">
      <c r="B42" s="241"/>
      <c r="C42" s="241"/>
      <c r="D42" s="347"/>
      <c r="E42" s="327"/>
      <c r="F42" s="275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88">
        <f>SUM(G42:R42)</f>
        <v>0</v>
      </c>
      <c r="T42" s="288">
        <f t="shared" si="15"/>
        <v>0</v>
      </c>
      <c r="U42" s="288">
        <f t="shared" si="15"/>
        <v>0</v>
      </c>
      <c r="V42" s="288">
        <f t="shared" si="15"/>
        <v>0</v>
      </c>
      <c r="W42" s="288">
        <f t="shared" si="15"/>
        <v>0</v>
      </c>
      <c r="X42" s="288">
        <f t="shared" si="15"/>
        <v>0</v>
      </c>
      <c r="Y42" s="288">
        <f t="shared" si="15"/>
        <v>0</v>
      </c>
      <c r="Z42" s="288">
        <f t="shared" si="15"/>
        <v>0</v>
      </c>
      <c r="AA42" s="288">
        <f t="shared" si="15"/>
        <v>0</v>
      </c>
      <c r="AB42" s="288">
        <f t="shared" si="15"/>
        <v>0</v>
      </c>
      <c r="AC42" s="288">
        <f t="shared" si="15"/>
        <v>0</v>
      </c>
      <c r="AD42" s="288">
        <f t="shared" si="15"/>
        <v>0</v>
      </c>
      <c r="AE42" s="288">
        <f t="shared" si="15"/>
        <v>0</v>
      </c>
      <c r="AF42" s="289">
        <f>SUM(T42:AE42)</f>
        <v>0</v>
      </c>
      <c r="AG42" s="239">
        <f t="shared" si="2"/>
        <v>0</v>
      </c>
      <c r="AH42" s="317">
        <f t="shared" si="3"/>
        <v>0</v>
      </c>
    </row>
    <row r="43" spans="2:34" s="239" customFormat="1" ht="12.75">
      <c r="B43" s="244"/>
      <c r="C43" s="244"/>
      <c r="D43" s="346" t="s">
        <v>376</v>
      </c>
      <c r="E43" s="325" t="s">
        <v>484</v>
      </c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0">
        <f aca="true" t="shared" si="16" ref="S43:AF43">SUM(S44:S46)</f>
        <v>0</v>
      </c>
      <c r="T43" s="230">
        <f t="shared" si="16"/>
        <v>0</v>
      </c>
      <c r="U43" s="230">
        <f t="shared" si="16"/>
        <v>0</v>
      </c>
      <c r="V43" s="230">
        <f t="shared" si="16"/>
        <v>0</v>
      </c>
      <c r="W43" s="230">
        <f t="shared" si="16"/>
        <v>0</v>
      </c>
      <c r="X43" s="230">
        <f t="shared" si="16"/>
        <v>0</v>
      </c>
      <c r="Y43" s="230">
        <f t="shared" si="16"/>
        <v>0</v>
      </c>
      <c r="Z43" s="230">
        <f t="shared" si="16"/>
        <v>0</v>
      </c>
      <c r="AA43" s="230">
        <f t="shared" si="16"/>
        <v>0</v>
      </c>
      <c r="AB43" s="230">
        <f t="shared" si="16"/>
        <v>0</v>
      </c>
      <c r="AC43" s="230">
        <f t="shared" si="16"/>
        <v>0</v>
      </c>
      <c r="AD43" s="230">
        <f t="shared" si="16"/>
        <v>0</v>
      </c>
      <c r="AE43" s="230">
        <f t="shared" si="16"/>
        <v>0</v>
      </c>
      <c r="AF43" s="230">
        <f t="shared" si="16"/>
        <v>0</v>
      </c>
      <c r="AG43" s="239">
        <f t="shared" si="2"/>
        <v>0</v>
      </c>
      <c r="AH43" s="317"/>
    </row>
    <row r="44" spans="2:34" s="273" customFormat="1" ht="12.75">
      <c r="B44" s="241"/>
      <c r="C44" s="241"/>
      <c r="D44" s="347"/>
      <c r="E44" s="327"/>
      <c r="F44" s="275"/>
      <c r="G44" s="276"/>
      <c r="H44" s="276"/>
      <c r="I44" s="276"/>
      <c r="J44" s="276"/>
      <c r="K44" s="276"/>
      <c r="L44" s="276"/>
      <c r="M44" s="276"/>
      <c r="N44" s="276"/>
      <c r="O44" s="276"/>
      <c r="P44" s="276"/>
      <c r="Q44" s="276"/>
      <c r="R44" s="276"/>
      <c r="S44" s="288">
        <f>SUM(G44:R44)</f>
        <v>0</v>
      </c>
      <c r="T44" s="288">
        <f aca="true" t="shared" si="17" ref="T44:AE46">$F44*G44</f>
        <v>0</v>
      </c>
      <c r="U44" s="288">
        <f t="shared" si="17"/>
        <v>0</v>
      </c>
      <c r="V44" s="288">
        <f t="shared" si="17"/>
        <v>0</v>
      </c>
      <c r="W44" s="288">
        <f t="shared" si="17"/>
        <v>0</v>
      </c>
      <c r="X44" s="288">
        <f t="shared" si="17"/>
        <v>0</v>
      </c>
      <c r="Y44" s="288">
        <f t="shared" si="17"/>
        <v>0</v>
      </c>
      <c r="Z44" s="288">
        <f t="shared" si="17"/>
        <v>0</v>
      </c>
      <c r="AA44" s="288">
        <f t="shared" si="17"/>
        <v>0</v>
      </c>
      <c r="AB44" s="288">
        <f t="shared" si="17"/>
        <v>0</v>
      </c>
      <c r="AC44" s="288">
        <f t="shared" si="17"/>
        <v>0</v>
      </c>
      <c r="AD44" s="288">
        <f t="shared" si="17"/>
        <v>0</v>
      </c>
      <c r="AE44" s="288">
        <f t="shared" si="17"/>
        <v>0</v>
      </c>
      <c r="AF44" s="289">
        <f>SUM(T44:AE44)</f>
        <v>0</v>
      </c>
      <c r="AG44" s="239">
        <f t="shared" si="2"/>
        <v>0</v>
      </c>
      <c r="AH44" s="317">
        <f t="shared" si="3"/>
        <v>0</v>
      </c>
    </row>
    <row r="45" spans="2:34" s="273" customFormat="1" ht="12.75">
      <c r="B45" s="241"/>
      <c r="C45" s="241"/>
      <c r="D45" s="347"/>
      <c r="E45" s="327"/>
      <c r="F45" s="275"/>
      <c r="G45" s="276"/>
      <c r="H45" s="276"/>
      <c r="I45" s="276"/>
      <c r="J45" s="276"/>
      <c r="K45" s="276"/>
      <c r="L45" s="276"/>
      <c r="M45" s="276"/>
      <c r="N45" s="276"/>
      <c r="O45" s="276"/>
      <c r="P45" s="276"/>
      <c r="Q45" s="276"/>
      <c r="R45" s="276"/>
      <c r="S45" s="288">
        <f>SUM(G45:R45)</f>
        <v>0</v>
      </c>
      <c r="T45" s="288">
        <f t="shared" si="17"/>
        <v>0</v>
      </c>
      <c r="U45" s="288">
        <f t="shared" si="17"/>
        <v>0</v>
      </c>
      <c r="V45" s="288">
        <f t="shared" si="17"/>
        <v>0</v>
      </c>
      <c r="W45" s="288">
        <f t="shared" si="17"/>
        <v>0</v>
      </c>
      <c r="X45" s="288">
        <f t="shared" si="17"/>
        <v>0</v>
      </c>
      <c r="Y45" s="288">
        <f t="shared" si="17"/>
        <v>0</v>
      </c>
      <c r="Z45" s="288">
        <f t="shared" si="17"/>
        <v>0</v>
      </c>
      <c r="AA45" s="288">
        <f t="shared" si="17"/>
        <v>0</v>
      </c>
      <c r="AB45" s="288">
        <f t="shared" si="17"/>
        <v>0</v>
      </c>
      <c r="AC45" s="288">
        <f t="shared" si="17"/>
        <v>0</v>
      </c>
      <c r="AD45" s="288">
        <f t="shared" si="17"/>
        <v>0</v>
      </c>
      <c r="AE45" s="288">
        <f t="shared" si="17"/>
        <v>0</v>
      </c>
      <c r="AF45" s="289">
        <f>SUM(T45:AE45)</f>
        <v>0</v>
      </c>
      <c r="AG45" s="239">
        <f t="shared" si="2"/>
        <v>0</v>
      </c>
      <c r="AH45" s="317">
        <f t="shared" si="3"/>
        <v>0</v>
      </c>
    </row>
    <row r="46" spans="2:34" s="273" customFormat="1" ht="12.75">
      <c r="B46" s="241"/>
      <c r="C46" s="241"/>
      <c r="D46" s="347"/>
      <c r="E46" s="327"/>
      <c r="F46" s="275"/>
      <c r="G46" s="276"/>
      <c r="H46" s="276"/>
      <c r="I46" s="276"/>
      <c r="J46" s="276"/>
      <c r="K46" s="276"/>
      <c r="L46" s="276"/>
      <c r="M46" s="276"/>
      <c r="N46" s="276"/>
      <c r="O46" s="276"/>
      <c r="P46" s="276"/>
      <c r="Q46" s="276"/>
      <c r="R46" s="276"/>
      <c r="S46" s="288">
        <f>SUM(G46:R46)</f>
        <v>0</v>
      </c>
      <c r="T46" s="288">
        <f t="shared" si="17"/>
        <v>0</v>
      </c>
      <c r="U46" s="288">
        <f t="shared" si="17"/>
        <v>0</v>
      </c>
      <c r="V46" s="288">
        <f t="shared" si="17"/>
        <v>0</v>
      </c>
      <c r="W46" s="288">
        <f t="shared" si="17"/>
        <v>0</v>
      </c>
      <c r="X46" s="288">
        <f t="shared" si="17"/>
        <v>0</v>
      </c>
      <c r="Y46" s="288">
        <f t="shared" si="17"/>
        <v>0</v>
      </c>
      <c r="Z46" s="288">
        <f t="shared" si="17"/>
        <v>0</v>
      </c>
      <c r="AA46" s="288">
        <f t="shared" si="17"/>
        <v>0</v>
      </c>
      <c r="AB46" s="288">
        <f t="shared" si="17"/>
        <v>0</v>
      </c>
      <c r="AC46" s="288">
        <f t="shared" si="17"/>
        <v>0</v>
      </c>
      <c r="AD46" s="288">
        <f t="shared" si="17"/>
        <v>0</v>
      </c>
      <c r="AE46" s="288">
        <f t="shared" si="17"/>
        <v>0</v>
      </c>
      <c r="AF46" s="289">
        <f>SUM(T46:AE46)</f>
        <v>0</v>
      </c>
      <c r="AG46" s="239">
        <f t="shared" si="2"/>
        <v>0</v>
      </c>
      <c r="AH46" s="317">
        <f t="shared" si="3"/>
        <v>0</v>
      </c>
    </row>
    <row r="47" spans="2:34" s="239" customFormat="1" ht="12.75">
      <c r="B47" s="244"/>
      <c r="C47" s="244"/>
      <c r="D47" s="346" t="s">
        <v>487</v>
      </c>
      <c r="E47" s="325" t="s">
        <v>488</v>
      </c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0">
        <f aca="true" t="shared" si="18" ref="S47:AF47">SUM(S48:S49)</f>
        <v>0</v>
      </c>
      <c r="T47" s="230">
        <f t="shared" si="18"/>
        <v>0</v>
      </c>
      <c r="U47" s="230">
        <f t="shared" si="18"/>
        <v>0</v>
      </c>
      <c r="V47" s="230">
        <f t="shared" si="18"/>
        <v>0</v>
      </c>
      <c r="W47" s="230">
        <f t="shared" si="18"/>
        <v>0</v>
      </c>
      <c r="X47" s="230">
        <f t="shared" si="18"/>
        <v>0</v>
      </c>
      <c r="Y47" s="230">
        <f t="shared" si="18"/>
        <v>0</v>
      </c>
      <c r="Z47" s="230">
        <f t="shared" si="18"/>
        <v>0</v>
      </c>
      <c r="AA47" s="230">
        <f t="shared" si="18"/>
        <v>0</v>
      </c>
      <c r="AB47" s="230">
        <f t="shared" si="18"/>
        <v>0</v>
      </c>
      <c r="AC47" s="230">
        <f t="shared" si="18"/>
        <v>0</v>
      </c>
      <c r="AD47" s="230">
        <f t="shared" si="18"/>
        <v>0</v>
      </c>
      <c r="AE47" s="230">
        <f t="shared" si="18"/>
        <v>0</v>
      </c>
      <c r="AF47" s="230">
        <f t="shared" si="18"/>
        <v>0</v>
      </c>
      <c r="AG47" s="239">
        <f t="shared" si="2"/>
        <v>0</v>
      </c>
      <c r="AH47" s="317">
        <f t="shared" si="3"/>
        <v>0</v>
      </c>
    </row>
    <row r="48" spans="2:34" s="273" customFormat="1" ht="12.75">
      <c r="B48" s="241"/>
      <c r="C48" s="241"/>
      <c r="D48" s="347"/>
      <c r="E48" s="327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88">
        <f>SUM(G48:R48)</f>
        <v>0</v>
      </c>
      <c r="T48" s="288">
        <f aca="true" t="shared" si="19" ref="T48:AE49">$F48*G48</f>
        <v>0</v>
      </c>
      <c r="U48" s="288">
        <f t="shared" si="19"/>
        <v>0</v>
      </c>
      <c r="V48" s="288">
        <f t="shared" si="19"/>
        <v>0</v>
      </c>
      <c r="W48" s="288">
        <f t="shared" si="19"/>
        <v>0</v>
      </c>
      <c r="X48" s="288">
        <f t="shared" si="19"/>
        <v>0</v>
      </c>
      <c r="Y48" s="288">
        <f t="shared" si="19"/>
        <v>0</v>
      </c>
      <c r="Z48" s="288">
        <f t="shared" si="19"/>
        <v>0</v>
      </c>
      <c r="AA48" s="288">
        <f t="shared" si="19"/>
        <v>0</v>
      </c>
      <c r="AB48" s="288">
        <f t="shared" si="19"/>
        <v>0</v>
      </c>
      <c r="AC48" s="288">
        <f t="shared" si="19"/>
        <v>0</v>
      </c>
      <c r="AD48" s="288">
        <f t="shared" si="19"/>
        <v>0</v>
      </c>
      <c r="AE48" s="288">
        <f t="shared" si="19"/>
        <v>0</v>
      </c>
      <c r="AF48" s="289">
        <f>SUM(T48:AE48)</f>
        <v>0</v>
      </c>
      <c r="AG48" s="239">
        <f t="shared" si="2"/>
        <v>0</v>
      </c>
      <c r="AH48" s="317">
        <f t="shared" si="3"/>
        <v>0</v>
      </c>
    </row>
    <row r="49" spans="2:34" s="273" customFormat="1" ht="12.75">
      <c r="B49" s="241"/>
      <c r="C49" s="241"/>
      <c r="D49" s="347"/>
      <c r="E49" s="327"/>
      <c r="F49" s="275"/>
      <c r="G49" s="276"/>
      <c r="H49" s="276"/>
      <c r="I49" s="276"/>
      <c r="J49" s="276"/>
      <c r="K49" s="276"/>
      <c r="L49" s="276"/>
      <c r="M49" s="276"/>
      <c r="N49" s="276"/>
      <c r="O49" s="276"/>
      <c r="P49" s="276"/>
      <c r="Q49" s="276"/>
      <c r="R49" s="276"/>
      <c r="S49" s="288">
        <f>SUM(G49:R49)</f>
        <v>0</v>
      </c>
      <c r="T49" s="288">
        <f t="shared" si="19"/>
        <v>0</v>
      </c>
      <c r="U49" s="288">
        <f t="shared" si="19"/>
        <v>0</v>
      </c>
      <c r="V49" s="288">
        <f t="shared" si="19"/>
        <v>0</v>
      </c>
      <c r="W49" s="288">
        <f t="shared" si="19"/>
        <v>0</v>
      </c>
      <c r="X49" s="288">
        <f t="shared" si="19"/>
        <v>0</v>
      </c>
      <c r="Y49" s="288">
        <f t="shared" si="19"/>
        <v>0</v>
      </c>
      <c r="Z49" s="288">
        <f t="shared" si="19"/>
        <v>0</v>
      </c>
      <c r="AA49" s="288">
        <f t="shared" si="19"/>
        <v>0</v>
      </c>
      <c r="AB49" s="288">
        <f t="shared" si="19"/>
        <v>0</v>
      </c>
      <c r="AC49" s="288">
        <f t="shared" si="19"/>
        <v>0</v>
      </c>
      <c r="AD49" s="288">
        <f t="shared" si="19"/>
        <v>0</v>
      </c>
      <c r="AE49" s="288">
        <f t="shared" si="19"/>
        <v>0</v>
      </c>
      <c r="AF49" s="289">
        <f>SUM(T49:AE49)</f>
        <v>0</v>
      </c>
      <c r="AG49" s="239">
        <f t="shared" si="2"/>
        <v>0</v>
      </c>
      <c r="AH49" s="317">
        <f t="shared" si="3"/>
        <v>0</v>
      </c>
    </row>
    <row r="50" spans="2:34" s="239" customFormat="1" ht="12.75">
      <c r="B50" s="244"/>
      <c r="C50" s="244"/>
      <c r="D50" s="346" t="s">
        <v>377</v>
      </c>
      <c r="E50" s="325" t="s">
        <v>489</v>
      </c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0">
        <f aca="true" t="shared" si="20" ref="S50:AF50">SUM(S51:S52)</f>
        <v>0</v>
      </c>
      <c r="T50" s="230">
        <f t="shared" si="20"/>
        <v>0</v>
      </c>
      <c r="U50" s="230">
        <f t="shared" si="20"/>
        <v>0</v>
      </c>
      <c r="V50" s="230">
        <f t="shared" si="20"/>
        <v>0</v>
      </c>
      <c r="W50" s="230">
        <f t="shared" si="20"/>
        <v>0</v>
      </c>
      <c r="X50" s="230">
        <f t="shared" si="20"/>
        <v>0</v>
      </c>
      <c r="Y50" s="230">
        <f t="shared" si="20"/>
        <v>0</v>
      </c>
      <c r="Z50" s="230">
        <f t="shared" si="20"/>
        <v>0</v>
      </c>
      <c r="AA50" s="230">
        <f t="shared" si="20"/>
        <v>0</v>
      </c>
      <c r="AB50" s="230">
        <f t="shared" si="20"/>
        <v>0</v>
      </c>
      <c r="AC50" s="230">
        <f t="shared" si="20"/>
        <v>0</v>
      </c>
      <c r="AD50" s="230">
        <f t="shared" si="20"/>
        <v>0</v>
      </c>
      <c r="AE50" s="230">
        <f t="shared" si="20"/>
        <v>0</v>
      </c>
      <c r="AF50" s="230">
        <f t="shared" si="20"/>
        <v>0</v>
      </c>
      <c r="AG50" s="239">
        <f t="shared" si="2"/>
        <v>0</v>
      </c>
      <c r="AH50" s="317">
        <f t="shared" si="3"/>
        <v>0</v>
      </c>
    </row>
    <row r="51" spans="2:34" s="273" customFormat="1" ht="12.75">
      <c r="B51" s="241"/>
      <c r="C51" s="241"/>
      <c r="D51" s="347"/>
      <c r="E51" s="327"/>
      <c r="F51" s="275"/>
      <c r="G51" s="276"/>
      <c r="H51" s="276"/>
      <c r="I51" s="276"/>
      <c r="J51" s="276"/>
      <c r="K51" s="276"/>
      <c r="L51" s="276"/>
      <c r="M51" s="276"/>
      <c r="N51" s="276"/>
      <c r="O51" s="276"/>
      <c r="P51" s="276"/>
      <c r="Q51" s="276"/>
      <c r="R51" s="276"/>
      <c r="S51" s="288">
        <f>SUM(G51:R51)</f>
        <v>0</v>
      </c>
      <c r="T51" s="288">
        <f aca="true" t="shared" si="21" ref="T51:AE52">$F51*G51</f>
        <v>0</v>
      </c>
      <c r="U51" s="288">
        <f t="shared" si="21"/>
        <v>0</v>
      </c>
      <c r="V51" s="288">
        <f t="shared" si="21"/>
        <v>0</v>
      </c>
      <c r="W51" s="288">
        <f t="shared" si="21"/>
        <v>0</v>
      </c>
      <c r="X51" s="288">
        <f t="shared" si="21"/>
        <v>0</v>
      </c>
      <c r="Y51" s="288">
        <f t="shared" si="21"/>
        <v>0</v>
      </c>
      <c r="Z51" s="288">
        <f t="shared" si="21"/>
        <v>0</v>
      </c>
      <c r="AA51" s="288">
        <f t="shared" si="21"/>
        <v>0</v>
      </c>
      <c r="AB51" s="288">
        <f t="shared" si="21"/>
        <v>0</v>
      </c>
      <c r="AC51" s="288">
        <f t="shared" si="21"/>
        <v>0</v>
      </c>
      <c r="AD51" s="288">
        <f t="shared" si="21"/>
        <v>0</v>
      </c>
      <c r="AE51" s="288">
        <f t="shared" si="21"/>
        <v>0</v>
      </c>
      <c r="AF51" s="289">
        <f>SUM(T51:AE51)</f>
        <v>0</v>
      </c>
      <c r="AG51" s="239">
        <f t="shared" si="2"/>
        <v>0</v>
      </c>
      <c r="AH51" s="317">
        <f t="shared" si="3"/>
        <v>0</v>
      </c>
    </row>
    <row r="52" spans="2:34" s="273" customFormat="1" ht="12.75">
      <c r="B52" s="241"/>
      <c r="C52" s="241"/>
      <c r="D52" s="347"/>
      <c r="E52" s="327"/>
      <c r="F52" s="275"/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288">
        <f>SUM(G52:R52)</f>
        <v>0</v>
      </c>
      <c r="T52" s="288">
        <f t="shared" si="21"/>
        <v>0</v>
      </c>
      <c r="U52" s="288">
        <f t="shared" si="21"/>
        <v>0</v>
      </c>
      <c r="V52" s="288">
        <f t="shared" si="21"/>
        <v>0</v>
      </c>
      <c r="W52" s="288">
        <f t="shared" si="21"/>
        <v>0</v>
      </c>
      <c r="X52" s="288">
        <f t="shared" si="21"/>
        <v>0</v>
      </c>
      <c r="Y52" s="288">
        <f t="shared" si="21"/>
        <v>0</v>
      </c>
      <c r="Z52" s="288">
        <f t="shared" si="21"/>
        <v>0</v>
      </c>
      <c r="AA52" s="288">
        <f t="shared" si="21"/>
        <v>0</v>
      </c>
      <c r="AB52" s="288">
        <f t="shared" si="21"/>
        <v>0</v>
      </c>
      <c r="AC52" s="288">
        <f t="shared" si="21"/>
        <v>0</v>
      </c>
      <c r="AD52" s="288">
        <f t="shared" si="21"/>
        <v>0</v>
      </c>
      <c r="AE52" s="288">
        <f t="shared" si="21"/>
        <v>0</v>
      </c>
      <c r="AF52" s="289">
        <f>SUM(T52:AE52)</f>
        <v>0</v>
      </c>
      <c r="AG52" s="239">
        <f t="shared" si="2"/>
        <v>0</v>
      </c>
      <c r="AH52" s="317">
        <f t="shared" si="3"/>
        <v>0</v>
      </c>
    </row>
    <row r="53" spans="2:34" s="239" customFormat="1" ht="12.75" hidden="1">
      <c r="B53" s="244"/>
      <c r="C53" s="244"/>
      <c r="D53" s="346" t="s">
        <v>377</v>
      </c>
      <c r="E53" s="325" t="s">
        <v>489</v>
      </c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0">
        <f aca="true" t="shared" si="22" ref="S53:AF53">SUM(S54:S55)</f>
        <v>0</v>
      </c>
      <c r="T53" s="230">
        <f t="shared" si="22"/>
        <v>0</v>
      </c>
      <c r="U53" s="230">
        <f t="shared" si="22"/>
        <v>0</v>
      </c>
      <c r="V53" s="230">
        <f t="shared" si="22"/>
        <v>0</v>
      </c>
      <c r="W53" s="230">
        <f t="shared" si="22"/>
        <v>0</v>
      </c>
      <c r="X53" s="230">
        <f t="shared" si="22"/>
        <v>0</v>
      </c>
      <c r="Y53" s="230">
        <f t="shared" si="22"/>
        <v>0</v>
      </c>
      <c r="Z53" s="230">
        <f t="shared" si="22"/>
        <v>0</v>
      </c>
      <c r="AA53" s="230">
        <f t="shared" si="22"/>
        <v>0</v>
      </c>
      <c r="AB53" s="230">
        <f t="shared" si="22"/>
        <v>0</v>
      </c>
      <c r="AC53" s="230">
        <f t="shared" si="22"/>
        <v>0</v>
      </c>
      <c r="AD53" s="230">
        <f t="shared" si="22"/>
        <v>0</v>
      </c>
      <c r="AE53" s="230">
        <f t="shared" si="22"/>
        <v>0</v>
      </c>
      <c r="AF53" s="230">
        <f t="shared" si="22"/>
        <v>0</v>
      </c>
      <c r="AG53" s="239">
        <f t="shared" si="2"/>
        <v>0</v>
      </c>
      <c r="AH53" s="317">
        <f t="shared" si="3"/>
        <v>0</v>
      </c>
    </row>
    <row r="54" spans="2:34" s="273" customFormat="1" ht="12.75" hidden="1">
      <c r="B54" s="241"/>
      <c r="C54" s="241"/>
      <c r="D54" s="347"/>
      <c r="E54" s="327"/>
      <c r="F54" s="275"/>
      <c r="G54" s="276"/>
      <c r="H54" s="276"/>
      <c r="I54" s="276"/>
      <c r="J54" s="276"/>
      <c r="K54" s="276"/>
      <c r="L54" s="276"/>
      <c r="M54" s="276"/>
      <c r="N54" s="276"/>
      <c r="O54" s="276"/>
      <c r="P54" s="276"/>
      <c r="Q54" s="276"/>
      <c r="R54" s="276"/>
      <c r="S54" s="288">
        <f>SUM(G54:R54)</f>
        <v>0</v>
      </c>
      <c r="T54" s="288">
        <f aca="true" t="shared" si="23" ref="T54:AE55">$F54*G54</f>
        <v>0</v>
      </c>
      <c r="U54" s="288">
        <f t="shared" si="23"/>
        <v>0</v>
      </c>
      <c r="V54" s="288">
        <f t="shared" si="23"/>
        <v>0</v>
      </c>
      <c r="W54" s="288">
        <f t="shared" si="23"/>
        <v>0</v>
      </c>
      <c r="X54" s="288">
        <f t="shared" si="23"/>
        <v>0</v>
      </c>
      <c r="Y54" s="288">
        <f t="shared" si="23"/>
        <v>0</v>
      </c>
      <c r="Z54" s="288">
        <f t="shared" si="23"/>
        <v>0</v>
      </c>
      <c r="AA54" s="288">
        <f t="shared" si="23"/>
        <v>0</v>
      </c>
      <c r="AB54" s="288">
        <f t="shared" si="23"/>
        <v>0</v>
      </c>
      <c r="AC54" s="288">
        <f t="shared" si="23"/>
        <v>0</v>
      </c>
      <c r="AD54" s="288">
        <f t="shared" si="23"/>
        <v>0</v>
      </c>
      <c r="AE54" s="288">
        <f t="shared" si="23"/>
        <v>0</v>
      </c>
      <c r="AF54" s="289">
        <f>SUM(T54:AE54)</f>
        <v>0</v>
      </c>
      <c r="AG54" s="239">
        <f t="shared" si="2"/>
        <v>0</v>
      </c>
      <c r="AH54" s="317">
        <f t="shared" si="3"/>
        <v>0</v>
      </c>
    </row>
    <row r="55" spans="2:34" s="273" customFormat="1" ht="12.75" hidden="1">
      <c r="B55" s="241"/>
      <c r="C55" s="241"/>
      <c r="D55" s="347"/>
      <c r="E55" s="327"/>
      <c r="F55" s="275"/>
      <c r="G55" s="276"/>
      <c r="H55" s="276"/>
      <c r="I55" s="276"/>
      <c r="J55" s="276"/>
      <c r="K55" s="276"/>
      <c r="L55" s="276"/>
      <c r="M55" s="276"/>
      <c r="N55" s="276"/>
      <c r="O55" s="276"/>
      <c r="P55" s="276"/>
      <c r="Q55" s="276"/>
      <c r="R55" s="276"/>
      <c r="S55" s="288">
        <f>SUM(G55:R55)</f>
        <v>0</v>
      </c>
      <c r="T55" s="288">
        <f t="shared" si="23"/>
        <v>0</v>
      </c>
      <c r="U55" s="288">
        <f t="shared" si="23"/>
        <v>0</v>
      </c>
      <c r="V55" s="288">
        <f t="shared" si="23"/>
        <v>0</v>
      </c>
      <c r="W55" s="288">
        <f t="shared" si="23"/>
        <v>0</v>
      </c>
      <c r="X55" s="288">
        <f t="shared" si="23"/>
        <v>0</v>
      </c>
      <c r="Y55" s="288">
        <f t="shared" si="23"/>
        <v>0</v>
      </c>
      <c r="Z55" s="288">
        <f t="shared" si="23"/>
        <v>0</v>
      </c>
      <c r="AA55" s="288">
        <f t="shared" si="23"/>
        <v>0</v>
      </c>
      <c r="AB55" s="288">
        <f t="shared" si="23"/>
        <v>0</v>
      </c>
      <c r="AC55" s="288">
        <f t="shared" si="23"/>
        <v>0</v>
      </c>
      <c r="AD55" s="288">
        <f t="shared" si="23"/>
        <v>0</v>
      </c>
      <c r="AE55" s="288">
        <f t="shared" si="23"/>
        <v>0</v>
      </c>
      <c r="AF55" s="289">
        <f>SUM(T55:AE55)</f>
        <v>0</v>
      </c>
      <c r="AG55" s="239">
        <f t="shared" si="2"/>
        <v>0</v>
      </c>
      <c r="AH55" s="317">
        <f t="shared" si="3"/>
        <v>0</v>
      </c>
    </row>
    <row r="56" spans="2:34" s="239" customFormat="1" ht="12.75" hidden="1">
      <c r="B56" s="244"/>
      <c r="C56" s="244"/>
      <c r="D56" s="346" t="s">
        <v>490</v>
      </c>
      <c r="E56" s="325" t="s">
        <v>491</v>
      </c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0">
        <f aca="true" t="shared" si="24" ref="S56:AF56">SUM(S57:S58)</f>
        <v>0</v>
      </c>
      <c r="T56" s="230">
        <f t="shared" si="24"/>
        <v>0</v>
      </c>
      <c r="U56" s="230">
        <f t="shared" si="24"/>
        <v>0</v>
      </c>
      <c r="V56" s="230">
        <f t="shared" si="24"/>
        <v>0</v>
      </c>
      <c r="W56" s="230">
        <f t="shared" si="24"/>
        <v>0</v>
      </c>
      <c r="X56" s="230">
        <f t="shared" si="24"/>
        <v>0</v>
      </c>
      <c r="Y56" s="230">
        <f t="shared" si="24"/>
        <v>0</v>
      </c>
      <c r="Z56" s="230">
        <f t="shared" si="24"/>
        <v>0</v>
      </c>
      <c r="AA56" s="230">
        <f t="shared" si="24"/>
        <v>0</v>
      </c>
      <c r="AB56" s="230">
        <f t="shared" si="24"/>
        <v>0</v>
      </c>
      <c r="AC56" s="230">
        <f t="shared" si="24"/>
        <v>0</v>
      </c>
      <c r="AD56" s="230">
        <f t="shared" si="24"/>
        <v>0</v>
      </c>
      <c r="AE56" s="230">
        <f t="shared" si="24"/>
        <v>0</v>
      </c>
      <c r="AF56" s="230">
        <f t="shared" si="24"/>
        <v>0</v>
      </c>
      <c r="AG56" s="239">
        <f t="shared" si="2"/>
        <v>0</v>
      </c>
      <c r="AH56" s="317">
        <f t="shared" si="3"/>
        <v>0</v>
      </c>
    </row>
    <row r="57" spans="2:34" s="273" customFormat="1" ht="12.75" hidden="1">
      <c r="B57" s="241"/>
      <c r="C57" s="241"/>
      <c r="D57" s="347"/>
      <c r="E57" s="327"/>
      <c r="F57" s="275"/>
      <c r="G57" s="276"/>
      <c r="H57" s="276"/>
      <c r="I57" s="276"/>
      <c r="J57" s="276"/>
      <c r="K57" s="276"/>
      <c r="L57" s="276"/>
      <c r="M57" s="276"/>
      <c r="N57" s="276"/>
      <c r="O57" s="276"/>
      <c r="P57" s="276"/>
      <c r="Q57" s="276"/>
      <c r="R57" s="276"/>
      <c r="S57" s="288">
        <f>SUM(G57:R57)</f>
        <v>0</v>
      </c>
      <c r="T57" s="288">
        <f aca="true" t="shared" si="25" ref="T57:AE58">$F57*G57</f>
        <v>0</v>
      </c>
      <c r="U57" s="288">
        <f t="shared" si="25"/>
        <v>0</v>
      </c>
      <c r="V57" s="288">
        <f t="shared" si="25"/>
        <v>0</v>
      </c>
      <c r="W57" s="288">
        <f t="shared" si="25"/>
        <v>0</v>
      </c>
      <c r="X57" s="288">
        <f t="shared" si="25"/>
        <v>0</v>
      </c>
      <c r="Y57" s="288">
        <f t="shared" si="25"/>
        <v>0</v>
      </c>
      <c r="Z57" s="288">
        <f t="shared" si="25"/>
        <v>0</v>
      </c>
      <c r="AA57" s="288">
        <f t="shared" si="25"/>
        <v>0</v>
      </c>
      <c r="AB57" s="288">
        <f t="shared" si="25"/>
        <v>0</v>
      </c>
      <c r="AC57" s="288">
        <f t="shared" si="25"/>
        <v>0</v>
      </c>
      <c r="AD57" s="288">
        <f t="shared" si="25"/>
        <v>0</v>
      </c>
      <c r="AE57" s="288">
        <f t="shared" si="25"/>
        <v>0</v>
      </c>
      <c r="AF57" s="289">
        <f>SUM(T57:AE57)</f>
        <v>0</v>
      </c>
      <c r="AG57" s="239">
        <f t="shared" si="2"/>
        <v>0</v>
      </c>
      <c r="AH57" s="317">
        <f t="shared" si="3"/>
        <v>0</v>
      </c>
    </row>
    <row r="58" spans="2:34" s="273" customFormat="1" ht="12.75" hidden="1">
      <c r="B58" s="241"/>
      <c r="C58" s="241"/>
      <c r="D58" s="347"/>
      <c r="E58" s="327"/>
      <c r="F58" s="275"/>
      <c r="G58" s="276"/>
      <c r="H58" s="276"/>
      <c r="I58" s="276"/>
      <c r="J58" s="276"/>
      <c r="K58" s="276"/>
      <c r="L58" s="276"/>
      <c r="M58" s="276"/>
      <c r="N58" s="276"/>
      <c r="O58" s="276"/>
      <c r="P58" s="276"/>
      <c r="Q58" s="276"/>
      <c r="R58" s="276"/>
      <c r="S58" s="288">
        <f>SUM(G58:R58)</f>
        <v>0</v>
      </c>
      <c r="T58" s="288">
        <f t="shared" si="25"/>
        <v>0</v>
      </c>
      <c r="U58" s="288">
        <f t="shared" si="25"/>
        <v>0</v>
      </c>
      <c r="V58" s="288">
        <f t="shared" si="25"/>
        <v>0</v>
      </c>
      <c r="W58" s="288">
        <f t="shared" si="25"/>
        <v>0</v>
      </c>
      <c r="X58" s="288">
        <f t="shared" si="25"/>
        <v>0</v>
      </c>
      <c r="Y58" s="288">
        <f t="shared" si="25"/>
        <v>0</v>
      </c>
      <c r="Z58" s="288">
        <f t="shared" si="25"/>
        <v>0</v>
      </c>
      <c r="AA58" s="288">
        <f t="shared" si="25"/>
        <v>0</v>
      </c>
      <c r="AB58" s="288">
        <f t="shared" si="25"/>
        <v>0</v>
      </c>
      <c r="AC58" s="288">
        <f t="shared" si="25"/>
        <v>0</v>
      </c>
      <c r="AD58" s="288">
        <f t="shared" si="25"/>
        <v>0</v>
      </c>
      <c r="AE58" s="288">
        <f t="shared" si="25"/>
        <v>0</v>
      </c>
      <c r="AF58" s="289">
        <f>SUM(T58:AE58)</f>
        <v>0</v>
      </c>
      <c r="AG58" s="239">
        <f t="shared" si="2"/>
        <v>0</v>
      </c>
      <c r="AH58" s="317">
        <f t="shared" si="3"/>
        <v>0</v>
      </c>
    </row>
    <row r="59" spans="2:34" s="239" customFormat="1" ht="12.75">
      <c r="B59" s="244"/>
      <c r="C59" s="244"/>
      <c r="D59" s="346" t="s">
        <v>379</v>
      </c>
      <c r="E59" s="325" t="s">
        <v>494</v>
      </c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0">
        <f aca="true" t="shared" si="26" ref="S59:AF59">SUM(S60:S61)</f>
        <v>0</v>
      </c>
      <c r="T59" s="230">
        <f t="shared" si="26"/>
        <v>0</v>
      </c>
      <c r="U59" s="230">
        <f t="shared" si="26"/>
        <v>0</v>
      </c>
      <c r="V59" s="230">
        <f t="shared" si="26"/>
        <v>0</v>
      </c>
      <c r="W59" s="230">
        <f t="shared" si="26"/>
        <v>0</v>
      </c>
      <c r="X59" s="230">
        <f t="shared" si="26"/>
        <v>0</v>
      </c>
      <c r="Y59" s="230">
        <f t="shared" si="26"/>
        <v>0</v>
      </c>
      <c r="Z59" s="230">
        <f t="shared" si="26"/>
        <v>0</v>
      </c>
      <c r="AA59" s="230">
        <f t="shared" si="26"/>
        <v>0</v>
      </c>
      <c r="AB59" s="230">
        <f t="shared" si="26"/>
        <v>0</v>
      </c>
      <c r="AC59" s="230">
        <f t="shared" si="26"/>
        <v>0</v>
      </c>
      <c r="AD59" s="230">
        <f t="shared" si="26"/>
        <v>0</v>
      </c>
      <c r="AE59" s="230">
        <f t="shared" si="26"/>
        <v>0</v>
      </c>
      <c r="AF59" s="230">
        <f t="shared" si="26"/>
        <v>0</v>
      </c>
      <c r="AG59" s="239">
        <f t="shared" si="2"/>
        <v>0</v>
      </c>
      <c r="AH59" s="317">
        <f t="shared" si="3"/>
        <v>0</v>
      </c>
    </row>
    <row r="60" spans="2:34" s="273" customFormat="1" ht="12.75">
      <c r="B60" s="241"/>
      <c r="C60" s="241"/>
      <c r="D60" s="347"/>
      <c r="E60" s="327"/>
      <c r="F60" s="275"/>
      <c r="G60" s="275"/>
      <c r="H60" s="275"/>
      <c r="I60" s="275"/>
      <c r="J60" s="275"/>
      <c r="K60" s="275"/>
      <c r="L60" s="275"/>
      <c r="M60" s="275"/>
      <c r="N60" s="275"/>
      <c r="O60" s="275"/>
      <c r="P60" s="275"/>
      <c r="Q60" s="275"/>
      <c r="R60" s="275"/>
      <c r="S60" s="288">
        <f>SUM(G60:R60)</f>
        <v>0</v>
      </c>
      <c r="T60" s="288">
        <f aca="true" t="shared" si="27" ref="T60:AE61">$F60*G60</f>
        <v>0</v>
      </c>
      <c r="U60" s="288">
        <f t="shared" si="27"/>
        <v>0</v>
      </c>
      <c r="V60" s="288">
        <f t="shared" si="27"/>
        <v>0</v>
      </c>
      <c r="W60" s="288">
        <f t="shared" si="27"/>
        <v>0</v>
      </c>
      <c r="X60" s="288">
        <f t="shared" si="27"/>
        <v>0</v>
      </c>
      <c r="Y60" s="288">
        <f t="shared" si="27"/>
        <v>0</v>
      </c>
      <c r="Z60" s="288">
        <f t="shared" si="27"/>
        <v>0</v>
      </c>
      <c r="AA60" s="288">
        <f t="shared" si="27"/>
        <v>0</v>
      </c>
      <c r="AB60" s="288">
        <f t="shared" si="27"/>
        <v>0</v>
      </c>
      <c r="AC60" s="288">
        <f t="shared" si="27"/>
        <v>0</v>
      </c>
      <c r="AD60" s="288">
        <f t="shared" si="27"/>
        <v>0</v>
      </c>
      <c r="AE60" s="288">
        <f t="shared" si="27"/>
        <v>0</v>
      </c>
      <c r="AF60" s="289">
        <f>SUM(T60:AE60)</f>
        <v>0</v>
      </c>
      <c r="AG60" s="239">
        <f t="shared" si="2"/>
        <v>0</v>
      </c>
      <c r="AH60" s="317">
        <f t="shared" si="3"/>
        <v>0</v>
      </c>
    </row>
    <row r="61" spans="2:34" s="273" customFormat="1" ht="12.75">
      <c r="B61" s="241"/>
      <c r="C61" s="241"/>
      <c r="D61" s="347"/>
      <c r="E61" s="327"/>
      <c r="F61" s="275"/>
      <c r="G61" s="276"/>
      <c r="H61" s="276"/>
      <c r="I61" s="276"/>
      <c r="J61" s="276"/>
      <c r="K61" s="276"/>
      <c r="L61" s="276"/>
      <c r="M61" s="276"/>
      <c r="N61" s="276"/>
      <c r="O61" s="276"/>
      <c r="P61" s="276"/>
      <c r="Q61" s="276"/>
      <c r="R61" s="276"/>
      <c r="S61" s="288">
        <f>SUM(G61:R61)</f>
        <v>0</v>
      </c>
      <c r="T61" s="288">
        <f t="shared" si="27"/>
        <v>0</v>
      </c>
      <c r="U61" s="288">
        <f t="shared" si="27"/>
        <v>0</v>
      </c>
      <c r="V61" s="288">
        <f t="shared" si="27"/>
        <v>0</v>
      </c>
      <c r="W61" s="288">
        <f t="shared" si="27"/>
        <v>0</v>
      </c>
      <c r="X61" s="288">
        <f t="shared" si="27"/>
        <v>0</v>
      </c>
      <c r="Y61" s="288">
        <f t="shared" si="27"/>
        <v>0</v>
      </c>
      <c r="Z61" s="288">
        <f t="shared" si="27"/>
        <v>0</v>
      </c>
      <c r="AA61" s="288">
        <f t="shared" si="27"/>
        <v>0</v>
      </c>
      <c r="AB61" s="288">
        <f t="shared" si="27"/>
        <v>0</v>
      </c>
      <c r="AC61" s="288">
        <f t="shared" si="27"/>
        <v>0</v>
      </c>
      <c r="AD61" s="288">
        <f t="shared" si="27"/>
        <v>0</v>
      </c>
      <c r="AE61" s="288">
        <f t="shared" si="27"/>
        <v>0</v>
      </c>
      <c r="AF61" s="289">
        <f>SUM(T61:AE61)</f>
        <v>0</v>
      </c>
      <c r="AG61" s="239">
        <f t="shared" si="2"/>
        <v>0</v>
      </c>
      <c r="AH61" s="317">
        <f t="shared" si="3"/>
        <v>0</v>
      </c>
    </row>
    <row r="62" spans="2:34" s="239" customFormat="1" ht="12.75">
      <c r="B62" s="244"/>
      <c r="C62" s="244"/>
      <c r="D62" s="346" t="s">
        <v>378</v>
      </c>
      <c r="E62" s="325" t="s">
        <v>648</v>
      </c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0">
        <f aca="true" t="shared" si="28" ref="S62:AF62">SUM(S63:S64)</f>
        <v>0</v>
      </c>
      <c r="T62" s="230">
        <f t="shared" si="28"/>
        <v>0</v>
      </c>
      <c r="U62" s="230">
        <f t="shared" si="28"/>
        <v>0</v>
      </c>
      <c r="V62" s="230">
        <f t="shared" si="28"/>
        <v>0</v>
      </c>
      <c r="W62" s="230">
        <f t="shared" si="28"/>
        <v>0</v>
      </c>
      <c r="X62" s="230">
        <f t="shared" si="28"/>
        <v>0</v>
      </c>
      <c r="Y62" s="230">
        <f t="shared" si="28"/>
        <v>0</v>
      </c>
      <c r="Z62" s="230">
        <f t="shared" si="28"/>
        <v>0</v>
      </c>
      <c r="AA62" s="230">
        <f t="shared" si="28"/>
        <v>0</v>
      </c>
      <c r="AB62" s="230">
        <f t="shared" si="28"/>
        <v>0</v>
      </c>
      <c r="AC62" s="230">
        <f t="shared" si="28"/>
        <v>0</v>
      </c>
      <c r="AD62" s="230">
        <f t="shared" si="28"/>
        <v>0</v>
      </c>
      <c r="AE62" s="230">
        <f t="shared" si="28"/>
        <v>0</v>
      </c>
      <c r="AF62" s="230">
        <f t="shared" si="28"/>
        <v>0</v>
      </c>
      <c r="AG62" s="239">
        <f t="shared" si="2"/>
        <v>0</v>
      </c>
      <c r="AH62" s="317"/>
    </row>
    <row r="63" spans="2:34" s="273" customFormat="1" ht="12.75">
      <c r="B63" s="241"/>
      <c r="C63" s="241"/>
      <c r="D63" s="347"/>
      <c r="E63" s="327"/>
      <c r="F63" s="275"/>
      <c r="G63" s="276"/>
      <c r="H63" s="276"/>
      <c r="I63" s="276"/>
      <c r="J63" s="276"/>
      <c r="K63" s="276"/>
      <c r="L63" s="276"/>
      <c r="M63" s="276"/>
      <c r="N63" s="276"/>
      <c r="O63" s="276"/>
      <c r="P63" s="276"/>
      <c r="Q63" s="276"/>
      <c r="R63" s="276"/>
      <c r="S63" s="288">
        <f>SUM(G63:R63)</f>
        <v>0</v>
      </c>
      <c r="T63" s="288">
        <f aca="true" t="shared" si="29" ref="T63:AE64">$F63*G63</f>
        <v>0</v>
      </c>
      <c r="U63" s="288">
        <f t="shared" si="29"/>
        <v>0</v>
      </c>
      <c r="V63" s="288">
        <f t="shared" si="29"/>
        <v>0</v>
      </c>
      <c r="W63" s="288">
        <f t="shared" si="29"/>
        <v>0</v>
      </c>
      <c r="X63" s="288">
        <f t="shared" si="29"/>
        <v>0</v>
      </c>
      <c r="Y63" s="288">
        <f t="shared" si="29"/>
        <v>0</v>
      </c>
      <c r="Z63" s="288">
        <f t="shared" si="29"/>
        <v>0</v>
      </c>
      <c r="AA63" s="288">
        <f t="shared" si="29"/>
        <v>0</v>
      </c>
      <c r="AB63" s="288">
        <f t="shared" si="29"/>
        <v>0</v>
      </c>
      <c r="AC63" s="288">
        <f t="shared" si="29"/>
        <v>0</v>
      </c>
      <c r="AD63" s="288">
        <f t="shared" si="29"/>
        <v>0</v>
      </c>
      <c r="AE63" s="288">
        <f t="shared" si="29"/>
        <v>0</v>
      </c>
      <c r="AF63" s="289">
        <f>SUM(T63:AE63)</f>
        <v>0</v>
      </c>
      <c r="AG63" s="239">
        <f t="shared" si="2"/>
        <v>0</v>
      </c>
      <c r="AH63" s="317">
        <f t="shared" si="3"/>
        <v>0</v>
      </c>
    </row>
    <row r="64" spans="2:34" s="273" customFormat="1" ht="12.75">
      <c r="B64" s="241"/>
      <c r="C64" s="241"/>
      <c r="D64" s="347"/>
      <c r="E64" s="327"/>
      <c r="F64" s="275"/>
      <c r="G64" s="276"/>
      <c r="H64" s="276"/>
      <c r="I64" s="276"/>
      <c r="J64" s="276"/>
      <c r="K64" s="276"/>
      <c r="L64" s="276"/>
      <c r="M64" s="276"/>
      <c r="N64" s="276"/>
      <c r="O64" s="276"/>
      <c r="P64" s="276"/>
      <c r="Q64" s="276"/>
      <c r="R64" s="276"/>
      <c r="S64" s="288">
        <f>SUM(G64:R64)</f>
        <v>0</v>
      </c>
      <c r="T64" s="288">
        <f t="shared" si="29"/>
        <v>0</v>
      </c>
      <c r="U64" s="288">
        <f t="shared" si="29"/>
        <v>0</v>
      </c>
      <c r="V64" s="288">
        <f t="shared" si="29"/>
        <v>0</v>
      </c>
      <c r="W64" s="288">
        <f t="shared" si="29"/>
        <v>0</v>
      </c>
      <c r="X64" s="288">
        <f t="shared" si="29"/>
        <v>0</v>
      </c>
      <c r="Y64" s="288">
        <f t="shared" si="29"/>
        <v>0</v>
      </c>
      <c r="Z64" s="288">
        <f t="shared" si="29"/>
        <v>0</v>
      </c>
      <c r="AA64" s="288">
        <f t="shared" si="29"/>
        <v>0</v>
      </c>
      <c r="AB64" s="288">
        <f t="shared" si="29"/>
        <v>0</v>
      </c>
      <c r="AC64" s="288">
        <f t="shared" si="29"/>
        <v>0</v>
      </c>
      <c r="AD64" s="288">
        <f t="shared" si="29"/>
        <v>0</v>
      </c>
      <c r="AE64" s="288">
        <f t="shared" si="29"/>
        <v>0</v>
      </c>
      <c r="AF64" s="289">
        <f>SUM(T64:AE64)</f>
        <v>0</v>
      </c>
      <c r="AG64" s="239">
        <f t="shared" si="2"/>
        <v>0</v>
      </c>
      <c r="AH64" s="317">
        <f t="shared" si="3"/>
        <v>0</v>
      </c>
    </row>
    <row r="65" spans="2:34" s="239" customFormat="1" ht="12.75" hidden="1">
      <c r="B65" s="244"/>
      <c r="C65" s="244"/>
      <c r="D65" s="346" t="s">
        <v>378</v>
      </c>
      <c r="E65" s="325" t="s">
        <v>495</v>
      </c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0">
        <f aca="true" t="shared" si="30" ref="S65:AF65">SUM(S66:S67)</f>
        <v>0</v>
      </c>
      <c r="T65" s="230">
        <f t="shared" si="30"/>
        <v>0</v>
      </c>
      <c r="U65" s="230">
        <f t="shared" si="30"/>
        <v>0</v>
      </c>
      <c r="V65" s="230">
        <f t="shared" si="30"/>
        <v>0</v>
      </c>
      <c r="W65" s="230">
        <f t="shared" si="30"/>
        <v>0</v>
      </c>
      <c r="X65" s="230">
        <f t="shared" si="30"/>
        <v>0</v>
      </c>
      <c r="Y65" s="230">
        <f t="shared" si="30"/>
        <v>0</v>
      </c>
      <c r="Z65" s="230">
        <f t="shared" si="30"/>
        <v>0</v>
      </c>
      <c r="AA65" s="230">
        <f t="shared" si="30"/>
        <v>0</v>
      </c>
      <c r="AB65" s="230">
        <f t="shared" si="30"/>
        <v>0</v>
      </c>
      <c r="AC65" s="230">
        <f t="shared" si="30"/>
        <v>0</v>
      </c>
      <c r="AD65" s="230">
        <f t="shared" si="30"/>
        <v>0</v>
      </c>
      <c r="AE65" s="230">
        <f t="shared" si="30"/>
        <v>0</v>
      </c>
      <c r="AF65" s="230">
        <f t="shared" si="30"/>
        <v>0</v>
      </c>
      <c r="AG65" s="239">
        <f t="shared" si="2"/>
        <v>0</v>
      </c>
      <c r="AH65" s="317">
        <f t="shared" si="3"/>
        <v>0</v>
      </c>
    </row>
    <row r="66" spans="2:34" s="273" customFormat="1" ht="12.75" hidden="1">
      <c r="B66" s="241"/>
      <c r="C66" s="241"/>
      <c r="D66" s="347"/>
      <c r="E66" s="327"/>
      <c r="F66" s="275"/>
      <c r="G66" s="276"/>
      <c r="H66" s="276"/>
      <c r="I66" s="276"/>
      <c r="J66" s="276"/>
      <c r="K66" s="276"/>
      <c r="L66" s="276"/>
      <c r="M66" s="276"/>
      <c r="N66" s="276"/>
      <c r="O66" s="276"/>
      <c r="P66" s="276"/>
      <c r="Q66" s="276"/>
      <c r="R66" s="276"/>
      <c r="S66" s="288">
        <f>SUM(G66:R66)</f>
        <v>0</v>
      </c>
      <c r="T66" s="288">
        <f aca="true" t="shared" si="31" ref="T66:AE67">$F66*G66</f>
        <v>0</v>
      </c>
      <c r="U66" s="288">
        <f t="shared" si="31"/>
        <v>0</v>
      </c>
      <c r="V66" s="288">
        <f t="shared" si="31"/>
        <v>0</v>
      </c>
      <c r="W66" s="288">
        <f t="shared" si="31"/>
        <v>0</v>
      </c>
      <c r="X66" s="288">
        <f t="shared" si="31"/>
        <v>0</v>
      </c>
      <c r="Y66" s="288">
        <f t="shared" si="31"/>
        <v>0</v>
      </c>
      <c r="Z66" s="288">
        <f t="shared" si="31"/>
        <v>0</v>
      </c>
      <c r="AA66" s="288">
        <f t="shared" si="31"/>
        <v>0</v>
      </c>
      <c r="AB66" s="288">
        <f t="shared" si="31"/>
        <v>0</v>
      </c>
      <c r="AC66" s="288">
        <f t="shared" si="31"/>
        <v>0</v>
      </c>
      <c r="AD66" s="288">
        <f t="shared" si="31"/>
        <v>0</v>
      </c>
      <c r="AE66" s="288">
        <f t="shared" si="31"/>
        <v>0</v>
      </c>
      <c r="AF66" s="289">
        <f>SUM(T66:AE66)</f>
        <v>0</v>
      </c>
      <c r="AG66" s="239">
        <f t="shared" si="2"/>
        <v>0</v>
      </c>
      <c r="AH66" s="317">
        <f t="shared" si="3"/>
        <v>0</v>
      </c>
    </row>
    <row r="67" spans="2:34" s="273" customFormat="1" ht="12.75" hidden="1">
      <c r="B67" s="241"/>
      <c r="C67" s="241"/>
      <c r="D67" s="347"/>
      <c r="E67" s="327"/>
      <c r="F67" s="275"/>
      <c r="G67" s="276"/>
      <c r="H67" s="276"/>
      <c r="I67" s="276"/>
      <c r="J67" s="276"/>
      <c r="K67" s="276"/>
      <c r="L67" s="276"/>
      <c r="M67" s="276"/>
      <c r="N67" s="276"/>
      <c r="O67" s="276"/>
      <c r="P67" s="276"/>
      <c r="Q67" s="276"/>
      <c r="R67" s="276"/>
      <c r="S67" s="288">
        <f>SUM(G67:R67)</f>
        <v>0</v>
      </c>
      <c r="T67" s="288">
        <f t="shared" si="31"/>
        <v>0</v>
      </c>
      <c r="U67" s="288">
        <f t="shared" si="31"/>
        <v>0</v>
      </c>
      <c r="V67" s="288">
        <f t="shared" si="31"/>
        <v>0</v>
      </c>
      <c r="W67" s="288">
        <f t="shared" si="31"/>
        <v>0</v>
      </c>
      <c r="X67" s="288">
        <f t="shared" si="31"/>
        <v>0</v>
      </c>
      <c r="Y67" s="288">
        <f t="shared" si="31"/>
        <v>0</v>
      </c>
      <c r="Z67" s="288">
        <f t="shared" si="31"/>
        <v>0</v>
      </c>
      <c r="AA67" s="288">
        <f t="shared" si="31"/>
        <v>0</v>
      </c>
      <c r="AB67" s="288">
        <f t="shared" si="31"/>
        <v>0</v>
      </c>
      <c r="AC67" s="288">
        <f t="shared" si="31"/>
        <v>0</v>
      </c>
      <c r="AD67" s="288">
        <f t="shared" si="31"/>
        <v>0</v>
      </c>
      <c r="AE67" s="288">
        <f t="shared" si="31"/>
        <v>0</v>
      </c>
      <c r="AF67" s="289">
        <f>SUM(T67:AE67)</f>
        <v>0</v>
      </c>
      <c r="AG67" s="239">
        <f t="shared" si="2"/>
        <v>0</v>
      </c>
      <c r="AH67" s="317">
        <f t="shared" si="3"/>
        <v>0</v>
      </c>
    </row>
    <row r="68" spans="2:34" s="239" customFormat="1" ht="12.75" hidden="1">
      <c r="B68" s="244"/>
      <c r="C68" s="244"/>
      <c r="D68" s="346" t="s">
        <v>496</v>
      </c>
      <c r="E68" s="325" t="s">
        <v>497</v>
      </c>
      <c r="F68" s="231"/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  <c r="S68" s="230">
        <f aca="true" t="shared" si="32" ref="S68:AF68">SUM(S69:S70)</f>
        <v>0</v>
      </c>
      <c r="T68" s="230">
        <f t="shared" si="32"/>
        <v>0</v>
      </c>
      <c r="U68" s="230">
        <f t="shared" si="32"/>
        <v>0</v>
      </c>
      <c r="V68" s="230">
        <f t="shared" si="32"/>
        <v>0</v>
      </c>
      <c r="W68" s="230">
        <f t="shared" si="32"/>
        <v>0</v>
      </c>
      <c r="X68" s="230">
        <f t="shared" si="32"/>
        <v>0</v>
      </c>
      <c r="Y68" s="230">
        <f t="shared" si="32"/>
        <v>0</v>
      </c>
      <c r="Z68" s="230">
        <f t="shared" si="32"/>
        <v>0</v>
      </c>
      <c r="AA68" s="230">
        <f t="shared" si="32"/>
        <v>0</v>
      </c>
      <c r="AB68" s="230">
        <f t="shared" si="32"/>
        <v>0</v>
      </c>
      <c r="AC68" s="230">
        <f t="shared" si="32"/>
        <v>0</v>
      </c>
      <c r="AD68" s="230">
        <f t="shared" si="32"/>
        <v>0</v>
      </c>
      <c r="AE68" s="230">
        <f t="shared" si="32"/>
        <v>0</v>
      </c>
      <c r="AF68" s="230">
        <f t="shared" si="32"/>
        <v>0</v>
      </c>
      <c r="AG68" s="239">
        <f t="shared" si="2"/>
        <v>0</v>
      </c>
      <c r="AH68" s="317">
        <f t="shared" si="3"/>
        <v>0</v>
      </c>
    </row>
    <row r="69" spans="2:34" s="273" customFormat="1" ht="12.75" hidden="1">
      <c r="B69" s="241"/>
      <c r="C69" s="241"/>
      <c r="D69" s="347"/>
      <c r="E69" s="327"/>
      <c r="F69" s="275"/>
      <c r="G69" s="276"/>
      <c r="H69" s="276"/>
      <c r="I69" s="276"/>
      <c r="J69" s="276"/>
      <c r="K69" s="276"/>
      <c r="L69" s="276"/>
      <c r="M69" s="276"/>
      <c r="N69" s="276"/>
      <c r="O69" s="276"/>
      <c r="P69" s="276"/>
      <c r="Q69" s="276"/>
      <c r="R69" s="276"/>
      <c r="S69" s="288">
        <f>SUM(G69:R69)</f>
        <v>0</v>
      </c>
      <c r="T69" s="288">
        <f aca="true" t="shared" si="33" ref="T69:AE70">$F69*G69</f>
        <v>0</v>
      </c>
      <c r="U69" s="288">
        <f t="shared" si="33"/>
        <v>0</v>
      </c>
      <c r="V69" s="288">
        <f t="shared" si="33"/>
        <v>0</v>
      </c>
      <c r="W69" s="288">
        <f t="shared" si="33"/>
        <v>0</v>
      </c>
      <c r="X69" s="288">
        <f t="shared" si="33"/>
        <v>0</v>
      </c>
      <c r="Y69" s="288">
        <f t="shared" si="33"/>
        <v>0</v>
      </c>
      <c r="Z69" s="288">
        <f t="shared" si="33"/>
        <v>0</v>
      </c>
      <c r="AA69" s="288">
        <f t="shared" si="33"/>
        <v>0</v>
      </c>
      <c r="AB69" s="288">
        <f t="shared" si="33"/>
        <v>0</v>
      </c>
      <c r="AC69" s="288">
        <f t="shared" si="33"/>
        <v>0</v>
      </c>
      <c r="AD69" s="288">
        <f t="shared" si="33"/>
        <v>0</v>
      </c>
      <c r="AE69" s="288">
        <f t="shared" si="33"/>
        <v>0</v>
      </c>
      <c r="AF69" s="289">
        <f>SUM(T69:AE69)</f>
        <v>0</v>
      </c>
      <c r="AG69" s="239">
        <f t="shared" si="2"/>
        <v>0</v>
      </c>
      <c r="AH69" s="317">
        <f t="shared" si="3"/>
        <v>0</v>
      </c>
    </row>
    <row r="70" spans="2:34" s="273" customFormat="1" ht="12.75" hidden="1">
      <c r="B70" s="241"/>
      <c r="C70" s="241"/>
      <c r="D70" s="347"/>
      <c r="E70" s="327"/>
      <c r="F70" s="275"/>
      <c r="G70" s="276"/>
      <c r="H70" s="276"/>
      <c r="I70" s="276"/>
      <c r="J70" s="276"/>
      <c r="K70" s="276"/>
      <c r="L70" s="276"/>
      <c r="M70" s="276"/>
      <c r="N70" s="276"/>
      <c r="O70" s="276"/>
      <c r="P70" s="276"/>
      <c r="Q70" s="276"/>
      <c r="R70" s="276"/>
      <c r="S70" s="288">
        <f>SUM(G70:R70)</f>
        <v>0</v>
      </c>
      <c r="T70" s="288">
        <f t="shared" si="33"/>
        <v>0</v>
      </c>
      <c r="U70" s="288">
        <f t="shared" si="33"/>
        <v>0</v>
      </c>
      <c r="V70" s="288">
        <f t="shared" si="33"/>
        <v>0</v>
      </c>
      <c r="W70" s="288">
        <f t="shared" si="33"/>
        <v>0</v>
      </c>
      <c r="X70" s="288">
        <f t="shared" si="33"/>
        <v>0</v>
      </c>
      <c r="Y70" s="288">
        <f t="shared" si="33"/>
        <v>0</v>
      </c>
      <c r="Z70" s="288">
        <f t="shared" si="33"/>
        <v>0</v>
      </c>
      <c r="AA70" s="288">
        <f t="shared" si="33"/>
        <v>0</v>
      </c>
      <c r="AB70" s="288">
        <f t="shared" si="33"/>
        <v>0</v>
      </c>
      <c r="AC70" s="288">
        <f t="shared" si="33"/>
        <v>0</v>
      </c>
      <c r="AD70" s="288">
        <f t="shared" si="33"/>
        <v>0</v>
      </c>
      <c r="AE70" s="288">
        <f t="shared" si="33"/>
        <v>0</v>
      </c>
      <c r="AF70" s="289">
        <f>SUM(T70:AE70)</f>
        <v>0</v>
      </c>
      <c r="AG70" s="239">
        <f t="shared" si="2"/>
        <v>0</v>
      </c>
      <c r="AH70" s="317">
        <f t="shared" si="3"/>
        <v>0</v>
      </c>
    </row>
    <row r="71" spans="2:34" s="239" customFormat="1" ht="12.75" hidden="1">
      <c r="B71" s="244"/>
      <c r="C71" s="244"/>
      <c r="D71" s="346" t="s">
        <v>498</v>
      </c>
      <c r="E71" s="325" t="s">
        <v>499</v>
      </c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0">
        <f aca="true" t="shared" si="34" ref="S71:AF71">SUM(S72:S73)</f>
        <v>0</v>
      </c>
      <c r="T71" s="230">
        <f t="shared" si="34"/>
        <v>0</v>
      </c>
      <c r="U71" s="230">
        <f t="shared" si="34"/>
        <v>0</v>
      </c>
      <c r="V71" s="230">
        <f t="shared" si="34"/>
        <v>0</v>
      </c>
      <c r="W71" s="230">
        <f t="shared" si="34"/>
        <v>0</v>
      </c>
      <c r="X71" s="230">
        <f t="shared" si="34"/>
        <v>0</v>
      </c>
      <c r="Y71" s="230">
        <f t="shared" si="34"/>
        <v>0</v>
      </c>
      <c r="Z71" s="230">
        <f t="shared" si="34"/>
        <v>0</v>
      </c>
      <c r="AA71" s="230">
        <f t="shared" si="34"/>
        <v>0</v>
      </c>
      <c r="AB71" s="230">
        <f t="shared" si="34"/>
        <v>0</v>
      </c>
      <c r="AC71" s="230">
        <f t="shared" si="34"/>
        <v>0</v>
      </c>
      <c r="AD71" s="230">
        <f t="shared" si="34"/>
        <v>0</v>
      </c>
      <c r="AE71" s="230">
        <f t="shared" si="34"/>
        <v>0</v>
      </c>
      <c r="AF71" s="230">
        <f t="shared" si="34"/>
        <v>0</v>
      </c>
      <c r="AG71" s="239">
        <f t="shared" si="2"/>
        <v>0</v>
      </c>
      <c r="AH71" s="317">
        <f t="shared" si="3"/>
        <v>0</v>
      </c>
    </row>
    <row r="72" spans="2:34" s="273" customFormat="1" ht="12.75" hidden="1">
      <c r="B72" s="241"/>
      <c r="C72" s="241"/>
      <c r="D72" s="347"/>
      <c r="E72" s="327"/>
      <c r="F72" s="275"/>
      <c r="G72" s="276"/>
      <c r="H72" s="276"/>
      <c r="I72" s="276"/>
      <c r="J72" s="276"/>
      <c r="K72" s="276"/>
      <c r="L72" s="276"/>
      <c r="M72" s="276"/>
      <c r="N72" s="276"/>
      <c r="O72" s="276"/>
      <c r="P72" s="276"/>
      <c r="Q72" s="276"/>
      <c r="R72" s="276"/>
      <c r="S72" s="288">
        <f>SUM(G72:R72)</f>
        <v>0</v>
      </c>
      <c r="T72" s="288">
        <f aca="true" t="shared" si="35" ref="T72:AE73">$F72*G72</f>
        <v>0</v>
      </c>
      <c r="U72" s="288">
        <f t="shared" si="35"/>
        <v>0</v>
      </c>
      <c r="V72" s="288">
        <f t="shared" si="35"/>
        <v>0</v>
      </c>
      <c r="W72" s="288">
        <f t="shared" si="35"/>
        <v>0</v>
      </c>
      <c r="X72" s="288">
        <f t="shared" si="35"/>
        <v>0</v>
      </c>
      <c r="Y72" s="288">
        <f t="shared" si="35"/>
        <v>0</v>
      </c>
      <c r="Z72" s="288">
        <f t="shared" si="35"/>
        <v>0</v>
      </c>
      <c r="AA72" s="288">
        <f t="shared" si="35"/>
        <v>0</v>
      </c>
      <c r="AB72" s="288">
        <f t="shared" si="35"/>
        <v>0</v>
      </c>
      <c r="AC72" s="288">
        <f t="shared" si="35"/>
        <v>0</v>
      </c>
      <c r="AD72" s="288">
        <f t="shared" si="35"/>
        <v>0</v>
      </c>
      <c r="AE72" s="288">
        <f t="shared" si="35"/>
        <v>0</v>
      </c>
      <c r="AF72" s="289">
        <f>SUM(T72:AE72)</f>
        <v>0</v>
      </c>
      <c r="AG72" s="239">
        <f t="shared" si="2"/>
        <v>0</v>
      </c>
      <c r="AH72" s="317">
        <f t="shared" si="3"/>
        <v>0</v>
      </c>
    </row>
    <row r="73" spans="2:34" s="273" customFormat="1" ht="12.75" hidden="1">
      <c r="B73" s="241"/>
      <c r="C73" s="241"/>
      <c r="D73" s="347"/>
      <c r="E73" s="327"/>
      <c r="F73" s="275"/>
      <c r="G73" s="276"/>
      <c r="H73" s="276"/>
      <c r="I73" s="276"/>
      <c r="J73" s="276"/>
      <c r="K73" s="276"/>
      <c r="L73" s="276"/>
      <c r="M73" s="276"/>
      <c r="N73" s="276"/>
      <c r="O73" s="276"/>
      <c r="P73" s="276"/>
      <c r="Q73" s="276"/>
      <c r="R73" s="276"/>
      <c r="S73" s="288">
        <f>SUM(G73:R73)</f>
        <v>0</v>
      </c>
      <c r="T73" s="288">
        <f t="shared" si="35"/>
        <v>0</v>
      </c>
      <c r="U73" s="288">
        <f t="shared" si="35"/>
        <v>0</v>
      </c>
      <c r="V73" s="288">
        <f t="shared" si="35"/>
        <v>0</v>
      </c>
      <c r="W73" s="288">
        <f t="shared" si="35"/>
        <v>0</v>
      </c>
      <c r="X73" s="288">
        <f t="shared" si="35"/>
        <v>0</v>
      </c>
      <c r="Y73" s="288">
        <f t="shared" si="35"/>
        <v>0</v>
      </c>
      <c r="Z73" s="288">
        <f t="shared" si="35"/>
        <v>0</v>
      </c>
      <c r="AA73" s="288">
        <f t="shared" si="35"/>
        <v>0</v>
      </c>
      <c r="AB73" s="288">
        <f t="shared" si="35"/>
        <v>0</v>
      </c>
      <c r="AC73" s="288">
        <f t="shared" si="35"/>
        <v>0</v>
      </c>
      <c r="AD73" s="288">
        <f t="shared" si="35"/>
        <v>0</v>
      </c>
      <c r="AE73" s="288">
        <f t="shared" si="35"/>
        <v>0</v>
      </c>
      <c r="AF73" s="289">
        <f>SUM(T73:AE73)</f>
        <v>0</v>
      </c>
      <c r="AG73" s="239">
        <f t="shared" si="2"/>
        <v>0</v>
      </c>
      <c r="AH73" s="317">
        <f t="shared" si="3"/>
        <v>0</v>
      </c>
    </row>
    <row r="74" spans="2:34" s="239" customFormat="1" ht="12.75" hidden="1">
      <c r="B74" s="244"/>
      <c r="C74" s="244"/>
      <c r="D74" s="346" t="s">
        <v>500</v>
      </c>
      <c r="E74" s="325" t="s">
        <v>501</v>
      </c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0">
        <f aca="true" t="shared" si="36" ref="S74:AF74">SUM(S75:S76)</f>
        <v>0</v>
      </c>
      <c r="T74" s="230">
        <f t="shared" si="36"/>
        <v>0</v>
      </c>
      <c r="U74" s="230">
        <f t="shared" si="36"/>
        <v>0</v>
      </c>
      <c r="V74" s="230">
        <f t="shared" si="36"/>
        <v>0</v>
      </c>
      <c r="W74" s="230">
        <f t="shared" si="36"/>
        <v>0</v>
      </c>
      <c r="X74" s="230">
        <f t="shared" si="36"/>
        <v>0</v>
      </c>
      <c r="Y74" s="230">
        <f t="shared" si="36"/>
        <v>0</v>
      </c>
      <c r="Z74" s="230">
        <f t="shared" si="36"/>
        <v>0</v>
      </c>
      <c r="AA74" s="230">
        <f t="shared" si="36"/>
        <v>0</v>
      </c>
      <c r="AB74" s="230">
        <f t="shared" si="36"/>
        <v>0</v>
      </c>
      <c r="AC74" s="230">
        <f t="shared" si="36"/>
        <v>0</v>
      </c>
      <c r="AD74" s="230">
        <f t="shared" si="36"/>
        <v>0</v>
      </c>
      <c r="AE74" s="230">
        <f t="shared" si="36"/>
        <v>0</v>
      </c>
      <c r="AF74" s="230">
        <f t="shared" si="36"/>
        <v>0</v>
      </c>
      <c r="AG74" s="239">
        <f t="shared" si="2"/>
        <v>0</v>
      </c>
      <c r="AH74" s="317">
        <f t="shared" si="3"/>
        <v>0</v>
      </c>
    </row>
    <row r="75" spans="2:34" s="273" customFormat="1" ht="12.75" hidden="1">
      <c r="B75" s="241"/>
      <c r="C75" s="241"/>
      <c r="D75" s="347"/>
      <c r="E75" s="327"/>
      <c r="F75" s="275"/>
      <c r="G75" s="276"/>
      <c r="H75" s="276"/>
      <c r="I75" s="276"/>
      <c r="J75" s="276"/>
      <c r="K75" s="276"/>
      <c r="L75" s="276"/>
      <c r="M75" s="276"/>
      <c r="N75" s="276"/>
      <c r="O75" s="276"/>
      <c r="P75" s="276"/>
      <c r="Q75" s="276"/>
      <c r="R75" s="276"/>
      <c r="S75" s="288">
        <f>SUM(G75:R75)</f>
        <v>0</v>
      </c>
      <c r="T75" s="288">
        <f aca="true" t="shared" si="37" ref="T75:AE76">$F75*G75</f>
        <v>0</v>
      </c>
      <c r="U75" s="288">
        <f t="shared" si="37"/>
        <v>0</v>
      </c>
      <c r="V75" s="288">
        <f t="shared" si="37"/>
        <v>0</v>
      </c>
      <c r="W75" s="288">
        <f t="shared" si="37"/>
        <v>0</v>
      </c>
      <c r="X75" s="288">
        <f t="shared" si="37"/>
        <v>0</v>
      </c>
      <c r="Y75" s="288">
        <f t="shared" si="37"/>
        <v>0</v>
      </c>
      <c r="Z75" s="288">
        <f t="shared" si="37"/>
        <v>0</v>
      </c>
      <c r="AA75" s="288">
        <f t="shared" si="37"/>
        <v>0</v>
      </c>
      <c r="AB75" s="288">
        <f t="shared" si="37"/>
        <v>0</v>
      </c>
      <c r="AC75" s="288">
        <f t="shared" si="37"/>
        <v>0</v>
      </c>
      <c r="AD75" s="288">
        <f t="shared" si="37"/>
        <v>0</v>
      </c>
      <c r="AE75" s="288">
        <f t="shared" si="37"/>
        <v>0</v>
      </c>
      <c r="AF75" s="289">
        <f>SUM(T75:AE75)</f>
        <v>0</v>
      </c>
      <c r="AG75" s="239">
        <f t="shared" si="2"/>
        <v>0</v>
      </c>
      <c r="AH75" s="317">
        <f t="shared" si="3"/>
        <v>0</v>
      </c>
    </row>
    <row r="76" spans="2:34" s="273" customFormat="1" ht="12.75" hidden="1">
      <c r="B76" s="241"/>
      <c r="C76" s="241"/>
      <c r="D76" s="347"/>
      <c r="E76" s="327"/>
      <c r="F76" s="275"/>
      <c r="G76" s="276"/>
      <c r="H76" s="276"/>
      <c r="I76" s="276"/>
      <c r="J76" s="276"/>
      <c r="K76" s="276"/>
      <c r="L76" s="276"/>
      <c r="M76" s="276"/>
      <c r="N76" s="276"/>
      <c r="O76" s="276"/>
      <c r="P76" s="276"/>
      <c r="Q76" s="276"/>
      <c r="R76" s="276"/>
      <c r="S76" s="288">
        <f>SUM(G76:R76)</f>
        <v>0</v>
      </c>
      <c r="T76" s="288">
        <f t="shared" si="37"/>
        <v>0</v>
      </c>
      <c r="U76" s="288">
        <f t="shared" si="37"/>
        <v>0</v>
      </c>
      <c r="V76" s="288">
        <f t="shared" si="37"/>
        <v>0</v>
      </c>
      <c r="W76" s="288">
        <f t="shared" si="37"/>
        <v>0</v>
      </c>
      <c r="X76" s="288">
        <f t="shared" si="37"/>
        <v>0</v>
      </c>
      <c r="Y76" s="288">
        <f t="shared" si="37"/>
        <v>0</v>
      </c>
      <c r="Z76" s="288">
        <f t="shared" si="37"/>
        <v>0</v>
      </c>
      <c r="AA76" s="288">
        <f t="shared" si="37"/>
        <v>0</v>
      </c>
      <c r="AB76" s="288">
        <f t="shared" si="37"/>
        <v>0</v>
      </c>
      <c r="AC76" s="288">
        <f t="shared" si="37"/>
        <v>0</v>
      </c>
      <c r="AD76" s="288">
        <f t="shared" si="37"/>
        <v>0</v>
      </c>
      <c r="AE76" s="288">
        <f t="shared" si="37"/>
        <v>0</v>
      </c>
      <c r="AF76" s="289">
        <f>SUM(T76:AE76)</f>
        <v>0</v>
      </c>
      <c r="AG76" s="239">
        <f t="shared" si="2"/>
        <v>0</v>
      </c>
      <c r="AH76" s="317">
        <f t="shared" si="3"/>
        <v>0</v>
      </c>
    </row>
    <row r="77" spans="2:34" s="239" customFormat="1" ht="12.75">
      <c r="B77" s="244"/>
      <c r="C77" s="244"/>
      <c r="D77" s="346" t="s">
        <v>380</v>
      </c>
      <c r="E77" s="325" t="s">
        <v>502</v>
      </c>
      <c r="F77" s="231"/>
      <c r="G77" s="231"/>
      <c r="H77" s="231"/>
      <c r="I77" s="231"/>
      <c r="J77" s="231"/>
      <c r="K77" s="231"/>
      <c r="L77" s="231"/>
      <c r="M77" s="231"/>
      <c r="N77" s="231"/>
      <c r="O77" s="231"/>
      <c r="P77" s="231"/>
      <c r="Q77" s="231"/>
      <c r="R77" s="231"/>
      <c r="S77" s="230">
        <f aca="true" t="shared" si="38" ref="S77:AF77">SUM(S78:S78)</f>
        <v>0</v>
      </c>
      <c r="T77" s="230">
        <f t="shared" si="38"/>
        <v>0</v>
      </c>
      <c r="U77" s="230">
        <f t="shared" si="38"/>
        <v>0</v>
      </c>
      <c r="V77" s="230">
        <f t="shared" si="38"/>
        <v>0</v>
      </c>
      <c r="W77" s="230">
        <f t="shared" si="38"/>
        <v>0</v>
      </c>
      <c r="X77" s="230">
        <f t="shared" si="38"/>
        <v>0</v>
      </c>
      <c r="Y77" s="230">
        <f t="shared" si="38"/>
        <v>0</v>
      </c>
      <c r="Z77" s="230">
        <f t="shared" si="38"/>
        <v>0</v>
      </c>
      <c r="AA77" s="230">
        <f t="shared" si="38"/>
        <v>0</v>
      </c>
      <c r="AB77" s="230">
        <f t="shared" si="38"/>
        <v>0</v>
      </c>
      <c r="AC77" s="230">
        <f t="shared" si="38"/>
        <v>0</v>
      </c>
      <c r="AD77" s="230">
        <f t="shared" si="38"/>
        <v>0</v>
      </c>
      <c r="AE77" s="230">
        <f t="shared" si="38"/>
        <v>0</v>
      </c>
      <c r="AF77" s="230">
        <f t="shared" si="38"/>
        <v>0</v>
      </c>
      <c r="AG77" s="239">
        <f t="shared" si="2"/>
        <v>0</v>
      </c>
      <c r="AH77" s="317">
        <f t="shared" si="3"/>
        <v>0</v>
      </c>
    </row>
    <row r="78" spans="2:34" s="273" customFormat="1" ht="12.75">
      <c r="B78" s="241"/>
      <c r="C78" s="241"/>
      <c r="D78" s="347"/>
      <c r="E78" s="328"/>
      <c r="F78" s="275"/>
      <c r="G78" s="276"/>
      <c r="H78" s="276"/>
      <c r="I78" s="276"/>
      <c r="J78" s="276"/>
      <c r="K78" s="276"/>
      <c r="L78" s="276"/>
      <c r="M78" s="276"/>
      <c r="N78" s="276"/>
      <c r="O78" s="276"/>
      <c r="P78" s="276"/>
      <c r="Q78" s="276"/>
      <c r="R78" s="276"/>
      <c r="S78" s="288">
        <f>SUM(G78:R78)</f>
        <v>0</v>
      </c>
      <c r="T78" s="288">
        <f aca="true" t="shared" si="39" ref="T78:AE78">$F78*G78</f>
        <v>0</v>
      </c>
      <c r="U78" s="288">
        <f t="shared" si="39"/>
        <v>0</v>
      </c>
      <c r="V78" s="288">
        <f t="shared" si="39"/>
        <v>0</v>
      </c>
      <c r="W78" s="288">
        <f t="shared" si="39"/>
        <v>0</v>
      </c>
      <c r="X78" s="288">
        <f t="shared" si="39"/>
        <v>0</v>
      </c>
      <c r="Y78" s="288">
        <f t="shared" si="39"/>
        <v>0</v>
      </c>
      <c r="Z78" s="288">
        <f t="shared" si="39"/>
        <v>0</v>
      </c>
      <c r="AA78" s="288">
        <f t="shared" si="39"/>
        <v>0</v>
      </c>
      <c r="AB78" s="288">
        <f t="shared" si="39"/>
        <v>0</v>
      </c>
      <c r="AC78" s="288">
        <f t="shared" si="39"/>
        <v>0</v>
      </c>
      <c r="AD78" s="288">
        <f t="shared" si="39"/>
        <v>0</v>
      </c>
      <c r="AE78" s="288">
        <f t="shared" si="39"/>
        <v>0</v>
      </c>
      <c r="AF78" s="289">
        <f>SUM(T78:AE78)</f>
        <v>0</v>
      </c>
      <c r="AG78" s="239">
        <f t="shared" si="2"/>
        <v>0</v>
      </c>
      <c r="AH78" s="317">
        <f t="shared" si="3"/>
        <v>0</v>
      </c>
    </row>
    <row r="79" spans="2:34" s="273" customFormat="1" ht="12.75">
      <c r="B79" s="241"/>
      <c r="C79" s="241"/>
      <c r="D79" s="348"/>
      <c r="E79" s="329"/>
      <c r="F79" s="275"/>
      <c r="G79" s="276"/>
      <c r="H79" s="276"/>
      <c r="I79" s="276"/>
      <c r="J79" s="276"/>
      <c r="K79" s="276"/>
      <c r="L79" s="276"/>
      <c r="M79" s="276"/>
      <c r="N79" s="276"/>
      <c r="O79" s="276"/>
      <c r="P79" s="276"/>
      <c r="Q79" s="276"/>
      <c r="R79" s="276"/>
      <c r="S79" s="288"/>
      <c r="T79" s="288"/>
      <c r="U79" s="288"/>
      <c r="V79" s="288"/>
      <c r="W79" s="288"/>
      <c r="X79" s="288"/>
      <c r="Y79" s="288"/>
      <c r="Z79" s="288"/>
      <c r="AA79" s="288"/>
      <c r="AB79" s="288"/>
      <c r="AC79" s="288"/>
      <c r="AD79" s="288"/>
      <c r="AE79" s="288"/>
      <c r="AF79" s="289"/>
      <c r="AG79" s="239">
        <f t="shared" si="2"/>
        <v>0</v>
      </c>
      <c r="AH79" s="317">
        <f t="shared" si="3"/>
        <v>0</v>
      </c>
    </row>
    <row r="80" spans="2:34" s="239" customFormat="1" ht="12.75">
      <c r="B80" s="244"/>
      <c r="C80" s="244"/>
      <c r="D80" s="346" t="s">
        <v>381</v>
      </c>
      <c r="E80" s="325" t="s">
        <v>503</v>
      </c>
      <c r="F80" s="231"/>
      <c r="G80" s="231"/>
      <c r="H80" s="231"/>
      <c r="I80" s="231"/>
      <c r="J80" s="231"/>
      <c r="K80" s="231"/>
      <c r="L80" s="231"/>
      <c r="M80" s="231"/>
      <c r="N80" s="231"/>
      <c r="O80" s="231"/>
      <c r="P80" s="231"/>
      <c r="Q80" s="231"/>
      <c r="R80" s="231"/>
      <c r="S80" s="230">
        <f aca="true" t="shared" si="40" ref="S80:AF80">SUM(S81:S82)</f>
        <v>0</v>
      </c>
      <c r="T80" s="230">
        <f t="shared" si="40"/>
        <v>0</v>
      </c>
      <c r="U80" s="230">
        <f t="shared" si="40"/>
        <v>0</v>
      </c>
      <c r="V80" s="230">
        <f t="shared" si="40"/>
        <v>0</v>
      </c>
      <c r="W80" s="230">
        <f t="shared" si="40"/>
        <v>0</v>
      </c>
      <c r="X80" s="230">
        <f t="shared" si="40"/>
        <v>0</v>
      </c>
      <c r="Y80" s="230">
        <f t="shared" si="40"/>
        <v>0</v>
      </c>
      <c r="Z80" s="230">
        <f t="shared" si="40"/>
        <v>0</v>
      </c>
      <c r="AA80" s="230">
        <f t="shared" si="40"/>
        <v>0</v>
      </c>
      <c r="AB80" s="230">
        <f t="shared" si="40"/>
        <v>0</v>
      </c>
      <c r="AC80" s="230">
        <f t="shared" si="40"/>
        <v>0</v>
      </c>
      <c r="AD80" s="230">
        <f t="shared" si="40"/>
        <v>0</v>
      </c>
      <c r="AE80" s="230">
        <f t="shared" si="40"/>
        <v>0</v>
      </c>
      <c r="AF80" s="230">
        <f t="shared" si="40"/>
        <v>0</v>
      </c>
      <c r="AG80" s="239">
        <f t="shared" si="2"/>
        <v>0</v>
      </c>
      <c r="AH80" s="317">
        <f t="shared" si="3"/>
        <v>0</v>
      </c>
    </row>
    <row r="81" spans="2:34" s="273" customFormat="1" ht="12.75">
      <c r="B81" s="241"/>
      <c r="C81" s="241"/>
      <c r="D81" s="347"/>
      <c r="E81" s="327"/>
      <c r="F81" s="275"/>
      <c r="G81" s="276"/>
      <c r="H81" s="276"/>
      <c r="I81" s="276"/>
      <c r="J81" s="276"/>
      <c r="K81" s="276"/>
      <c r="L81" s="276"/>
      <c r="M81" s="276"/>
      <c r="N81" s="276"/>
      <c r="O81" s="276"/>
      <c r="P81" s="276"/>
      <c r="Q81" s="276"/>
      <c r="R81" s="276"/>
      <c r="S81" s="288">
        <f>SUM(G81:R81)</f>
        <v>0</v>
      </c>
      <c r="T81" s="288">
        <f aca="true" t="shared" si="41" ref="T81:AE82">$F81*G81</f>
        <v>0</v>
      </c>
      <c r="U81" s="288">
        <f t="shared" si="41"/>
        <v>0</v>
      </c>
      <c r="V81" s="288">
        <f t="shared" si="41"/>
        <v>0</v>
      </c>
      <c r="W81" s="288">
        <f t="shared" si="41"/>
        <v>0</v>
      </c>
      <c r="X81" s="288">
        <f t="shared" si="41"/>
        <v>0</v>
      </c>
      <c r="Y81" s="288">
        <f t="shared" si="41"/>
        <v>0</v>
      </c>
      <c r="Z81" s="288">
        <f t="shared" si="41"/>
        <v>0</v>
      </c>
      <c r="AA81" s="288">
        <f t="shared" si="41"/>
        <v>0</v>
      </c>
      <c r="AB81" s="288">
        <f t="shared" si="41"/>
        <v>0</v>
      </c>
      <c r="AC81" s="288">
        <f t="shared" si="41"/>
        <v>0</v>
      </c>
      <c r="AD81" s="288">
        <f t="shared" si="41"/>
        <v>0</v>
      </c>
      <c r="AE81" s="288">
        <f t="shared" si="41"/>
        <v>0</v>
      </c>
      <c r="AF81" s="289">
        <f>SUM(T81:AE81)</f>
        <v>0</v>
      </c>
      <c r="AG81" s="239">
        <f t="shared" si="2"/>
        <v>0</v>
      </c>
      <c r="AH81" s="317">
        <f t="shared" si="3"/>
        <v>0</v>
      </c>
    </row>
    <row r="82" spans="2:34" s="273" customFormat="1" ht="12.75">
      <c r="B82" s="241"/>
      <c r="C82" s="241"/>
      <c r="D82" s="347"/>
      <c r="E82" s="327"/>
      <c r="F82" s="275"/>
      <c r="G82" s="276"/>
      <c r="H82" s="276"/>
      <c r="I82" s="276"/>
      <c r="J82" s="276"/>
      <c r="K82" s="276"/>
      <c r="L82" s="276"/>
      <c r="M82" s="276"/>
      <c r="N82" s="276"/>
      <c r="O82" s="276"/>
      <c r="P82" s="276"/>
      <c r="Q82" s="276"/>
      <c r="R82" s="276"/>
      <c r="S82" s="288">
        <f>SUM(G82:R82)</f>
        <v>0</v>
      </c>
      <c r="T82" s="288">
        <f t="shared" si="41"/>
        <v>0</v>
      </c>
      <c r="U82" s="288">
        <f t="shared" si="41"/>
        <v>0</v>
      </c>
      <c r="V82" s="288">
        <f t="shared" si="41"/>
        <v>0</v>
      </c>
      <c r="W82" s="288">
        <f t="shared" si="41"/>
        <v>0</v>
      </c>
      <c r="X82" s="288">
        <f t="shared" si="41"/>
        <v>0</v>
      </c>
      <c r="Y82" s="288">
        <f t="shared" si="41"/>
        <v>0</v>
      </c>
      <c r="Z82" s="288">
        <f t="shared" si="41"/>
        <v>0</v>
      </c>
      <c r="AA82" s="288">
        <f t="shared" si="41"/>
        <v>0</v>
      </c>
      <c r="AB82" s="288">
        <f t="shared" si="41"/>
        <v>0</v>
      </c>
      <c r="AC82" s="288">
        <f t="shared" si="41"/>
        <v>0</v>
      </c>
      <c r="AD82" s="288">
        <f t="shared" si="41"/>
        <v>0</v>
      </c>
      <c r="AE82" s="288">
        <f t="shared" si="41"/>
        <v>0</v>
      </c>
      <c r="AF82" s="289">
        <f>SUM(T82:AE82)</f>
        <v>0</v>
      </c>
      <c r="AG82" s="239">
        <f t="shared" si="2"/>
        <v>0</v>
      </c>
      <c r="AH82" s="317">
        <f t="shared" si="3"/>
        <v>0</v>
      </c>
    </row>
    <row r="83" spans="2:34" s="239" customFormat="1" ht="12.75">
      <c r="B83" s="244"/>
      <c r="C83" s="244"/>
      <c r="D83" s="346" t="s">
        <v>504</v>
      </c>
      <c r="E83" s="325" t="s">
        <v>505</v>
      </c>
      <c r="F83" s="231"/>
      <c r="G83" s="231"/>
      <c r="H83" s="231"/>
      <c r="I83" s="231"/>
      <c r="J83" s="231"/>
      <c r="K83" s="231"/>
      <c r="L83" s="231"/>
      <c r="M83" s="231"/>
      <c r="N83" s="231"/>
      <c r="O83" s="231"/>
      <c r="P83" s="231"/>
      <c r="Q83" s="231"/>
      <c r="R83" s="231"/>
      <c r="S83" s="230">
        <f aca="true" t="shared" si="42" ref="S83:AF83">SUM(S84:S85)</f>
        <v>0</v>
      </c>
      <c r="T83" s="230">
        <f t="shared" si="42"/>
        <v>0</v>
      </c>
      <c r="U83" s="230">
        <f t="shared" si="42"/>
        <v>0</v>
      </c>
      <c r="V83" s="230">
        <f t="shared" si="42"/>
        <v>0</v>
      </c>
      <c r="W83" s="230">
        <f t="shared" si="42"/>
        <v>0</v>
      </c>
      <c r="X83" s="230">
        <f t="shared" si="42"/>
        <v>0</v>
      </c>
      <c r="Y83" s="230">
        <f t="shared" si="42"/>
        <v>0</v>
      </c>
      <c r="Z83" s="230">
        <f t="shared" si="42"/>
        <v>0</v>
      </c>
      <c r="AA83" s="230">
        <f t="shared" si="42"/>
        <v>0</v>
      </c>
      <c r="AB83" s="230">
        <f t="shared" si="42"/>
        <v>0</v>
      </c>
      <c r="AC83" s="230">
        <f t="shared" si="42"/>
        <v>0</v>
      </c>
      <c r="AD83" s="230">
        <f t="shared" si="42"/>
        <v>0</v>
      </c>
      <c r="AE83" s="230">
        <f t="shared" si="42"/>
        <v>0</v>
      </c>
      <c r="AF83" s="230">
        <f t="shared" si="42"/>
        <v>0</v>
      </c>
      <c r="AG83" s="239">
        <f t="shared" si="2"/>
        <v>0</v>
      </c>
      <c r="AH83" s="317">
        <f t="shared" si="3"/>
        <v>0</v>
      </c>
    </row>
    <row r="84" spans="2:34" s="273" customFormat="1" ht="12.75">
      <c r="B84" s="241"/>
      <c r="C84" s="241"/>
      <c r="D84" s="347"/>
      <c r="E84" s="327"/>
      <c r="F84" s="275"/>
      <c r="G84" s="276"/>
      <c r="H84" s="276"/>
      <c r="I84" s="276"/>
      <c r="J84" s="276"/>
      <c r="K84" s="276"/>
      <c r="L84" s="276"/>
      <c r="M84" s="276"/>
      <c r="N84" s="276"/>
      <c r="O84" s="276"/>
      <c r="P84" s="276"/>
      <c r="Q84" s="276"/>
      <c r="R84" s="276"/>
      <c r="S84" s="288">
        <f>SUM(G84:R84)</f>
        <v>0</v>
      </c>
      <c r="T84" s="288">
        <f aca="true" t="shared" si="43" ref="T84:AE85">$F84*G84</f>
        <v>0</v>
      </c>
      <c r="U84" s="288">
        <f t="shared" si="43"/>
        <v>0</v>
      </c>
      <c r="V84" s="288">
        <f t="shared" si="43"/>
        <v>0</v>
      </c>
      <c r="W84" s="288">
        <f t="shared" si="43"/>
        <v>0</v>
      </c>
      <c r="X84" s="288">
        <f t="shared" si="43"/>
        <v>0</v>
      </c>
      <c r="Y84" s="288">
        <f t="shared" si="43"/>
        <v>0</v>
      </c>
      <c r="Z84" s="288">
        <f t="shared" si="43"/>
        <v>0</v>
      </c>
      <c r="AA84" s="288">
        <f t="shared" si="43"/>
        <v>0</v>
      </c>
      <c r="AB84" s="288">
        <f t="shared" si="43"/>
        <v>0</v>
      </c>
      <c r="AC84" s="288">
        <f t="shared" si="43"/>
        <v>0</v>
      </c>
      <c r="AD84" s="288">
        <f t="shared" si="43"/>
        <v>0</v>
      </c>
      <c r="AE84" s="288">
        <f t="shared" si="43"/>
        <v>0</v>
      </c>
      <c r="AF84" s="289">
        <f>SUM(T84:AE84)</f>
        <v>0</v>
      </c>
      <c r="AG84" s="239">
        <f aca="true" t="shared" si="44" ref="AG84:AG139">F84*S84</f>
        <v>0</v>
      </c>
      <c r="AH84" s="317">
        <f aca="true" t="shared" si="45" ref="AH84:AH139">AG84-AF84</f>
        <v>0</v>
      </c>
    </row>
    <row r="85" spans="2:34" s="273" customFormat="1" ht="12.75">
      <c r="B85" s="241"/>
      <c r="C85" s="241"/>
      <c r="D85" s="347"/>
      <c r="E85" s="327"/>
      <c r="F85" s="275"/>
      <c r="G85" s="276"/>
      <c r="H85" s="276"/>
      <c r="I85" s="276"/>
      <c r="J85" s="276"/>
      <c r="K85" s="276"/>
      <c r="L85" s="276"/>
      <c r="M85" s="276"/>
      <c r="N85" s="276"/>
      <c r="O85" s="276"/>
      <c r="P85" s="276"/>
      <c r="Q85" s="276"/>
      <c r="R85" s="276"/>
      <c r="S85" s="288">
        <f>SUM(G85:R85)</f>
        <v>0</v>
      </c>
      <c r="T85" s="288">
        <f t="shared" si="43"/>
        <v>0</v>
      </c>
      <c r="U85" s="288">
        <f t="shared" si="43"/>
        <v>0</v>
      </c>
      <c r="V85" s="288">
        <f t="shared" si="43"/>
        <v>0</v>
      </c>
      <c r="W85" s="288">
        <f t="shared" si="43"/>
        <v>0</v>
      </c>
      <c r="X85" s="288">
        <f t="shared" si="43"/>
        <v>0</v>
      </c>
      <c r="Y85" s="288">
        <f t="shared" si="43"/>
        <v>0</v>
      </c>
      <c r="Z85" s="288">
        <f t="shared" si="43"/>
        <v>0</v>
      </c>
      <c r="AA85" s="288">
        <f t="shared" si="43"/>
        <v>0</v>
      </c>
      <c r="AB85" s="288">
        <f t="shared" si="43"/>
        <v>0</v>
      </c>
      <c r="AC85" s="288">
        <f t="shared" si="43"/>
        <v>0</v>
      </c>
      <c r="AD85" s="288">
        <f t="shared" si="43"/>
        <v>0</v>
      </c>
      <c r="AE85" s="288">
        <f t="shared" si="43"/>
        <v>0</v>
      </c>
      <c r="AF85" s="289">
        <f>SUM(T85:AE85)</f>
        <v>0</v>
      </c>
      <c r="AG85" s="239">
        <f t="shared" si="44"/>
        <v>0</v>
      </c>
      <c r="AH85" s="317">
        <f t="shared" si="45"/>
        <v>0</v>
      </c>
    </row>
    <row r="86" spans="2:34" s="239" customFormat="1" ht="12.75">
      <c r="B86" s="244"/>
      <c r="C86" s="244"/>
      <c r="D86" s="346" t="s">
        <v>506</v>
      </c>
      <c r="E86" s="325" t="s">
        <v>507</v>
      </c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0">
        <f aca="true" t="shared" si="46" ref="S86:AF86">SUM(S87:S88)</f>
        <v>0</v>
      </c>
      <c r="T86" s="230">
        <f t="shared" si="46"/>
        <v>0</v>
      </c>
      <c r="U86" s="230">
        <f t="shared" si="46"/>
        <v>0</v>
      </c>
      <c r="V86" s="230">
        <f t="shared" si="46"/>
        <v>0</v>
      </c>
      <c r="W86" s="230">
        <f t="shared" si="46"/>
        <v>0</v>
      </c>
      <c r="X86" s="230">
        <f t="shared" si="46"/>
        <v>0</v>
      </c>
      <c r="Y86" s="230">
        <f t="shared" si="46"/>
        <v>0</v>
      </c>
      <c r="Z86" s="230">
        <f t="shared" si="46"/>
        <v>0</v>
      </c>
      <c r="AA86" s="230">
        <f t="shared" si="46"/>
        <v>0</v>
      </c>
      <c r="AB86" s="230">
        <f t="shared" si="46"/>
        <v>0</v>
      </c>
      <c r="AC86" s="230">
        <f t="shared" si="46"/>
        <v>0</v>
      </c>
      <c r="AD86" s="230">
        <f t="shared" si="46"/>
        <v>0</v>
      </c>
      <c r="AE86" s="230">
        <f t="shared" si="46"/>
        <v>0</v>
      </c>
      <c r="AF86" s="230">
        <f t="shared" si="46"/>
        <v>0</v>
      </c>
      <c r="AG86" s="239">
        <f t="shared" si="44"/>
        <v>0</v>
      </c>
      <c r="AH86" s="317">
        <f t="shared" si="45"/>
        <v>0</v>
      </c>
    </row>
    <row r="87" spans="2:34" s="273" customFormat="1" ht="12.75">
      <c r="B87" s="241"/>
      <c r="C87" s="241"/>
      <c r="D87" s="347"/>
      <c r="E87" s="327"/>
      <c r="F87" s="275"/>
      <c r="G87" s="276"/>
      <c r="H87" s="276"/>
      <c r="I87" s="276"/>
      <c r="J87" s="276"/>
      <c r="K87" s="276"/>
      <c r="L87" s="276"/>
      <c r="M87" s="276"/>
      <c r="N87" s="276"/>
      <c r="O87" s="276"/>
      <c r="P87" s="276"/>
      <c r="Q87" s="276"/>
      <c r="R87" s="276"/>
      <c r="S87" s="288">
        <f>SUM(G87:R87)</f>
        <v>0</v>
      </c>
      <c r="T87" s="288">
        <f aca="true" t="shared" si="47" ref="T87:AE88">$F87*G87</f>
        <v>0</v>
      </c>
      <c r="U87" s="288">
        <f t="shared" si="47"/>
        <v>0</v>
      </c>
      <c r="V87" s="288">
        <f t="shared" si="47"/>
        <v>0</v>
      </c>
      <c r="W87" s="288">
        <f t="shared" si="47"/>
        <v>0</v>
      </c>
      <c r="X87" s="288">
        <f t="shared" si="47"/>
        <v>0</v>
      </c>
      <c r="Y87" s="288">
        <f t="shared" si="47"/>
        <v>0</v>
      </c>
      <c r="Z87" s="288">
        <f t="shared" si="47"/>
        <v>0</v>
      </c>
      <c r="AA87" s="288">
        <f t="shared" si="47"/>
        <v>0</v>
      </c>
      <c r="AB87" s="288">
        <f t="shared" si="47"/>
        <v>0</v>
      </c>
      <c r="AC87" s="288">
        <f t="shared" si="47"/>
        <v>0</v>
      </c>
      <c r="AD87" s="288">
        <f t="shared" si="47"/>
        <v>0</v>
      </c>
      <c r="AE87" s="288">
        <f t="shared" si="47"/>
        <v>0</v>
      </c>
      <c r="AF87" s="289">
        <f>SUM(T87:AE87)</f>
        <v>0</v>
      </c>
      <c r="AG87" s="239">
        <f t="shared" si="44"/>
        <v>0</v>
      </c>
      <c r="AH87" s="317">
        <f t="shared" si="45"/>
        <v>0</v>
      </c>
    </row>
    <row r="88" spans="2:34" s="273" customFormat="1" ht="12.75">
      <c r="B88" s="241"/>
      <c r="C88" s="241"/>
      <c r="D88" s="347"/>
      <c r="E88" s="327"/>
      <c r="F88" s="275"/>
      <c r="G88" s="276"/>
      <c r="H88" s="276"/>
      <c r="I88" s="276"/>
      <c r="J88" s="276"/>
      <c r="K88" s="276"/>
      <c r="L88" s="276"/>
      <c r="M88" s="276"/>
      <c r="N88" s="276"/>
      <c r="O88" s="276"/>
      <c r="P88" s="276"/>
      <c r="Q88" s="276"/>
      <c r="R88" s="276"/>
      <c r="S88" s="288">
        <f>SUM(G88:R88)</f>
        <v>0</v>
      </c>
      <c r="T88" s="288">
        <f t="shared" si="47"/>
        <v>0</v>
      </c>
      <c r="U88" s="288">
        <f t="shared" si="47"/>
        <v>0</v>
      </c>
      <c r="V88" s="288">
        <f t="shared" si="47"/>
        <v>0</v>
      </c>
      <c r="W88" s="288">
        <f t="shared" si="47"/>
        <v>0</v>
      </c>
      <c r="X88" s="288">
        <f t="shared" si="47"/>
        <v>0</v>
      </c>
      <c r="Y88" s="288">
        <f t="shared" si="47"/>
        <v>0</v>
      </c>
      <c r="Z88" s="288">
        <f t="shared" si="47"/>
        <v>0</v>
      </c>
      <c r="AA88" s="288">
        <f t="shared" si="47"/>
        <v>0</v>
      </c>
      <c r="AB88" s="288">
        <f t="shared" si="47"/>
        <v>0</v>
      </c>
      <c r="AC88" s="288">
        <f t="shared" si="47"/>
        <v>0</v>
      </c>
      <c r="AD88" s="288">
        <f t="shared" si="47"/>
        <v>0</v>
      </c>
      <c r="AE88" s="288">
        <f t="shared" si="47"/>
        <v>0</v>
      </c>
      <c r="AF88" s="289">
        <f>SUM(T88:AE88)</f>
        <v>0</v>
      </c>
      <c r="AG88" s="239">
        <f t="shared" si="44"/>
        <v>0</v>
      </c>
      <c r="AH88" s="317">
        <f t="shared" si="45"/>
        <v>0</v>
      </c>
    </row>
    <row r="89" spans="2:34" s="239" customFormat="1" ht="12.75">
      <c r="B89" s="244"/>
      <c r="C89" s="244"/>
      <c r="D89" s="346" t="s">
        <v>508</v>
      </c>
      <c r="E89" s="325" t="s">
        <v>509</v>
      </c>
      <c r="F89" s="231"/>
      <c r="G89" s="231"/>
      <c r="H89" s="231"/>
      <c r="I89" s="231"/>
      <c r="J89" s="231"/>
      <c r="K89" s="231"/>
      <c r="L89" s="231"/>
      <c r="M89" s="231"/>
      <c r="N89" s="231"/>
      <c r="O89" s="231"/>
      <c r="P89" s="231"/>
      <c r="Q89" s="231"/>
      <c r="R89" s="231"/>
      <c r="S89" s="230">
        <f aca="true" t="shared" si="48" ref="S89:AF89">SUM(S90:S91)</f>
        <v>0</v>
      </c>
      <c r="T89" s="230">
        <f t="shared" si="48"/>
        <v>0</v>
      </c>
      <c r="U89" s="230">
        <f t="shared" si="48"/>
        <v>0</v>
      </c>
      <c r="V89" s="230">
        <f t="shared" si="48"/>
        <v>0</v>
      </c>
      <c r="W89" s="230">
        <f t="shared" si="48"/>
        <v>0</v>
      </c>
      <c r="X89" s="230">
        <f t="shared" si="48"/>
        <v>0</v>
      </c>
      <c r="Y89" s="230">
        <f t="shared" si="48"/>
        <v>0</v>
      </c>
      <c r="Z89" s="230">
        <f t="shared" si="48"/>
        <v>0</v>
      </c>
      <c r="AA89" s="230">
        <f t="shared" si="48"/>
        <v>0</v>
      </c>
      <c r="AB89" s="230">
        <f t="shared" si="48"/>
        <v>0</v>
      </c>
      <c r="AC89" s="230">
        <f t="shared" si="48"/>
        <v>0</v>
      </c>
      <c r="AD89" s="230">
        <f t="shared" si="48"/>
        <v>0</v>
      </c>
      <c r="AE89" s="230">
        <f t="shared" si="48"/>
        <v>0</v>
      </c>
      <c r="AF89" s="230">
        <f t="shared" si="48"/>
        <v>0</v>
      </c>
      <c r="AG89" s="239">
        <f t="shared" si="44"/>
        <v>0</v>
      </c>
      <c r="AH89" s="317">
        <f t="shared" si="45"/>
        <v>0</v>
      </c>
    </row>
    <row r="90" spans="2:34" s="273" customFormat="1" ht="12.75">
      <c r="B90" s="241"/>
      <c r="C90" s="241"/>
      <c r="D90" s="347"/>
      <c r="E90" s="327"/>
      <c r="F90" s="275"/>
      <c r="G90" s="276"/>
      <c r="H90" s="276"/>
      <c r="I90" s="276"/>
      <c r="J90" s="276"/>
      <c r="K90" s="276"/>
      <c r="L90" s="276"/>
      <c r="M90" s="276"/>
      <c r="N90" s="276"/>
      <c r="O90" s="276"/>
      <c r="P90" s="276"/>
      <c r="Q90" s="276"/>
      <c r="R90" s="276"/>
      <c r="S90" s="288">
        <f>SUM(G90:R90)</f>
        <v>0</v>
      </c>
      <c r="T90" s="288">
        <f aca="true" t="shared" si="49" ref="T90:AE91">$F90*G90</f>
        <v>0</v>
      </c>
      <c r="U90" s="288">
        <f t="shared" si="49"/>
        <v>0</v>
      </c>
      <c r="V90" s="288">
        <f t="shared" si="49"/>
        <v>0</v>
      </c>
      <c r="W90" s="288">
        <f t="shared" si="49"/>
        <v>0</v>
      </c>
      <c r="X90" s="288">
        <f t="shared" si="49"/>
        <v>0</v>
      </c>
      <c r="Y90" s="288">
        <f t="shared" si="49"/>
        <v>0</v>
      </c>
      <c r="Z90" s="288">
        <f t="shared" si="49"/>
        <v>0</v>
      </c>
      <c r="AA90" s="288">
        <f t="shared" si="49"/>
        <v>0</v>
      </c>
      <c r="AB90" s="288">
        <f t="shared" si="49"/>
        <v>0</v>
      </c>
      <c r="AC90" s="288">
        <f t="shared" si="49"/>
        <v>0</v>
      </c>
      <c r="AD90" s="288">
        <f t="shared" si="49"/>
        <v>0</v>
      </c>
      <c r="AE90" s="288">
        <f t="shared" si="49"/>
        <v>0</v>
      </c>
      <c r="AF90" s="289">
        <f>SUM(T90:AE90)</f>
        <v>0</v>
      </c>
      <c r="AG90" s="239">
        <f t="shared" si="44"/>
        <v>0</v>
      </c>
      <c r="AH90" s="317">
        <f t="shared" si="45"/>
        <v>0</v>
      </c>
    </row>
    <row r="91" spans="2:34" s="273" customFormat="1" ht="12.75">
      <c r="B91" s="241"/>
      <c r="C91" s="241"/>
      <c r="D91" s="347"/>
      <c r="E91" s="327"/>
      <c r="F91" s="275"/>
      <c r="G91" s="276"/>
      <c r="H91" s="276"/>
      <c r="I91" s="276"/>
      <c r="J91" s="276"/>
      <c r="K91" s="276"/>
      <c r="L91" s="276"/>
      <c r="M91" s="276"/>
      <c r="N91" s="276"/>
      <c r="O91" s="276"/>
      <c r="P91" s="276"/>
      <c r="Q91" s="276"/>
      <c r="R91" s="276"/>
      <c r="S91" s="288">
        <f>SUM(G91:R91)</f>
        <v>0</v>
      </c>
      <c r="T91" s="288">
        <f t="shared" si="49"/>
        <v>0</v>
      </c>
      <c r="U91" s="288">
        <f t="shared" si="49"/>
        <v>0</v>
      </c>
      <c r="V91" s="288">
        <f t="shared" si="49"/>
        <v>0</v>
      </c>
      <c r="W91" s="288">
        <f t="shared" si="49"/>
        <v>0</v>
      </c>
      <c r="X91" s="288">
        <f t="shared" si="49"/>
        <v>0</v>
      </c>
      <c r="Y91" s="288">
        <f t="shared" si="49"/>
        <v>0</v>
      </c>
      <c r="Z91" s="288">
        <f t="shared" si="49"/>
        <v>0</v>
      </c>
      <c r="AA91" s="288">
        <f t="shared" si="49"/>
        <v>0</v>
      </c>
      <c r="AB91" s="288">
        <f t="shared" si="49"/>
        <v>0</v>
      </c>
      <c r="AC91" s="288">
        <f t="shared" si="49"/>
        <v>0</v>
      </c>
      <c r="AD91" s="288">
        <f t="shared" si="49"/>
        <v>0</v>
      </c>
      <c r="AE91" s="288">
        <f t="shared" si="49"/>
        <v>0</v>
      </c>
      <c r="AF91" s="289">
        <f>SUM(T91:AE91)</f>
        <v>0</v>
      </c>
      <c r="AG91" s="239">
        <f t="shared" si="44"/>
        <v>0</v>
      </c>
      <c r="AH91" s="317">
        <f t="shared" si="45"/>
        <v>0</v>
      </c>
    </row>
    <row r="92" spans="2:34" s="239" customFormat="1" ht="12.75" hidden="1">
      <c r="B92" s="244"/>
      <c r="C92" s="244"/>
      <c r="D92" s="346" t="s">
        <v>510</v>
      </c>
      <c r="E92" s="325" t="s">
        <v>511</v>
      </c>
      <c r="F92" s="231"/>
      <c r="G92" s="231"/>
      <c r="H92" s="231"/>
      <c r="I92" s="231"/>
      <c r="J92" s="231"/>
      <c r="K92" s="231"/>
      <c r="L92" s="231"/>
      <c r="M92" s="231"/>
      <c r="N92" s="231"/>
      <c r="O92" s="231"/>
      <c r="P92" s="231"/>
      <c r="Q92" s="231"/>
      <c r="R92" s="231"/>
      <c r="S92" s="230">
        <f aca="true" t="shared" si="50" ref="S92:AF92">SUM(S93:S94)</f>
        <v>0</v>
      </c>
      <c r="T92" s="230">
        <f t="shared" si="50"/>
        <v>0</v>
      </c>
      <c r="U92" s="230">
        <f t="shared" si="50"/>
        <v>0</v>
      </c>
      <c r="V92" s="230">
        <f t="shared" si="50"/>
        <v>0</v>
      </c>
      <c r="W92" s="230">
        <f t="shared" si="50"/>
        <v>0</v>
      </c>
      <c r="X92" s="230">
        <f t="shared" si="50"/>
        <v>0</v>
      </c>
      <c r="Y92" s="230">
        <f t="shared" si="50"/>
        <v>0</v>
      </c>
      <c r="Z92" s="230">
        <f t="shared" si="50"/>
        <v>0</v>
      </c>
      <c r="AA92" s="230">
        <f t="shared" si="50"/>
        <v>0</v>
      </c>
      <c r="AB92" s="230">
        <f t="shared" si="50"/>
        <v>0</v>
      </c>
      <c r="AC92" s="230">
        <f t="shared" si="50"/>
        <v>0</v>
      </c>
      <c r="AD92" s="230">
        <f t="shared" si="50"/>
        <v>0</v>
      </c>
      <c r="AE92" s="230">
        <f t="shared" si="50"/>
        <v>0</v>
      </c>
      <c r="AF92" s="230">
        <f t="shared" si="50"/>
        <v>0</v>
      </c>
      <c r="AG92" s="239">
        <f t="shared" si="44"/>
        <v>0</v>
      </c>
      <c r="AH92" s="317">
        <f t="shared" si="45"/>
        <v>0</v>
      </c>
    </row>
    <row r="93" spans="2:34" s="273" customFormat="1" ht="12.75" hidden="1">
      <c r="B93" s="241"/>
      <c r="C93" s="241"/>
      <c r="D93" s="347"/>
      <c r="E93" s="327"/>
      <c r="F93" s="275"/>
      <c r="G93" s="276"/>
      <c r="H93" s="276"/>
      <c r="I93" s="276"/>
      <c r="J93" s="276"/>
      <c r="K93" s="276"/>
      <c r="L93" s="276"/>
      <c r="M93" s="276"/>
      <c r="N93" s="276"/>
      <c r="O93" s="276"/>
      <c r="P93" s="276"/>
      <c r="Q93" s="276"/>
      <c r="R93" s="276"/>
      <c r="S93" s="288">
        <f>SUM(G93:R93)</f>
        <v>0</v>
      </c>
      <c r="T93" s="288">
        <f aca="true" t="shared" si="51" ref="T93:AE94">$F93*G93</f>
        <v>0</v>
      </c>
      <c r="U93" s="288">
        <f t="shared" si="51"/>
        <v>0</v>
      </c>
      <c r="V93" s="288">
        <f t="shared" si="51"/>
        <v>0</v>
      </c>
      <c r="W93" s="288">
        <f t="shared" si="51"/>
        <v>0</v>
      </c>
      <c r="X93" s="288">
        <f t="shared" si="51"/>
        <v>0</v>
      </c>
      <c r="Y93" s="288">
        <f t="shared" si="51"/>
        <v>0</v>
      </c>
      <c r="Z93" s="288">
        <f t="shared" si="51"/>
        <v>0</v>
      </c>
      <c r="AA93" s="288">
        <f t="shared" si="51"/>
        <v>0</v>
      </c>
      <c r="AB93" s="288">
        <f t="shared" si="51"/>
        <v>0</v>
      </c>
      <c r="AC93" s="288">
        <f t="shared" si="51"/>
        <v>0</v>
      </c>
      <c r="AD93" s="288">
        <f t="shared" si="51"/>
        <v>0</v>
      </c>
      <c r="AE93" s="288">
        <f t="shared" si="51"/>
        <v>0</v>
      </c>
      <c r="AF93" s="289">
        <f>SUM(T93:AE93)</f>
        <v>0</v>
      </c>
      <c r="AG93" s="239">
        <f t="shared" si="44"/>
        <v>0</v>
      </c>
      <c r="AH93" s="317">
        <f t="shared" si="45"/>
        <v>0</v>
      </c>
    </row>
    <row r="94" spans="2:34" s="273" customFormat="1" ht="12.75" hidden="1">
      <c r="B94" s="241"/>
      <c r="C94" s="241"/>
      <c r="D94" s="347"/>
      <c r="E94" s="327"/>
      <c r="F94" s="275"/>
      <c r="G94" s="276"/>
      <c r="H94" s="276"/>
      <c r="I94" s="276"/>
      <c r="J94" s="276"/>
      <c r="K94" s="276"/>
      <c r="L94" s="276"/>
      <c r="M94" s="276"/>
      <c r="N94" s="276"/>
      <c r="O94" s="276"/>
      <c r="P94" s="276"/>
      <c r="Q94" s="276"/>
      <c r="R94" s="276"/>
      <c r="S94" s="288">
        <f>SUM(G94:R94)</f>
        <v>0</v>
      </c>
      <c r="T94" s="288">
        <f t="shared" si="51"/>
        <v>0</v>
      </c>
      <c r="U94" s="288">
        <f t="shared" si="51"/>
        <v>0</v>
      </c>
      <c r="V94" s="288">
        <f t="shared" si="51"/>
        <v>0</v>
      </c>
      <c r="W94" s="288">
        <f t="shared" si="51"/>
        <v>0</v>
      </c>
      <c r="X94" s="288">
        <f t="shared" si="51"/>
        <v>0</v>
      </c>
      <c r="Y94" s="288">
        <f t="shared" si="51"/>
        <v>0</v>
      </c>
      <c r="Z94" s="288">
        <f t="shared" si="51"/>
        <v>0</v>
      </c>
      <c r="AA94" s="288">
        <f t="shared" si="51"/>
        <v>0</v>
      </c>
      <c r="AB94" s="288">
        <f t="shared" si="51"/>
        <v>0</v>
      </c>
      <c r="AC94" s="288">
        <f t="shared" si="51"/>
        <v>0</v>
      </c>
      <c r="AD94" s="288">
        <f t="shared" si="51"/>
        <v>0</v>
      </c>
      <c r="AE94" s="288">
        <f t="shared" si="51"/>
        <v>0</v>
      </c>
      <c r="AF94" s="289">
        <f>SUM(T94:AE94)</f>
        <v>0</v>
      </c>
      <c r="AG94" s="239">
        <f t="shared" si="44"/>
        <v>0</v>
      </c>
      <c r="AH94" s="317">
        <f t="shared" si="45"/>
        <v>0</v>
      </c>
    </row>
    <row r="95" spans="2:34" s="239" customFormat="1" ht="12.75" hidden="1">
      <c r="B95" s="244"/>
      <c r="C95" s="244"/>
      <c r="D95" s="346" t="s">
        <v>512</v>
      </c>
      <c r="E95" s="325" t="s">
        <v>513</v>
      </c>
      <c r="F95" s="231"/>
      <c r="G95" s="231"/>
      <c r="H95" s="231"/>
      <c r="I95" s="231"/>
      <c r="J95" s="231"/>
      <c r="K95" s="231"/>
      <c r="L95" s="231"/>
      <c r="M95" s="231"/>
      <c r="N95" s="231"/>
      <c r="O95" s="231"/>
      <c r="P95" s="231"/>
      <c r="Q95" s="231"/>
      <c r="R95" s="231"/>
      <c r="S95" s="230">
        <f aca="true" t="shared" si="52" ref="S95:AF95">SUM(S96:S97)</f>
        <v>0</v>
      </c>
      <c r="T95" s="230">
        <f t="shared" si="52"/>
        <v>0</v>
      </c>
      <c r="U95" s="230">
        <f t="shared" si="52"/>
        <v>0</v>
      </c>
      <c r="V95" s="230">
        <f t="shared" si="52"/>
        <v>0</v>
      </c>
      <c r="W95" s="230">
        <f t="shared" si="52"/>
        <v>0</v>
      </c>
      <c r="X95" s="230">
        <f t="shared" si="52"/>
        <v>0</v>
      </c>
      <c r="Y95" s="230">
        <f t="shared" si="52"/>
        <v>0</v>
      </c>
      <c r="Z95" s="230">
        <f t="shared" si="52"/>
        <v>0</v>
      </c>
      <c r="AA95" s="230">
        <f t="shared" si="52"/>
        <v>0</v>
      </c>
      <c r="AB95" s="230">
        <f t="shared" si="52"/>
        <v>0</v>
      </c>
      <c r="AC95" s="230">
        <f t="shared" si="52"/>
        <v>0</v>
      </c>
      <c r="AD95" s="230">
        <f t="shared" si="52"/>
        <v>0</v>
      </c>
      <c r="AE95" s="230">
        <f t="shared" si="52"/>
        <v>0</v>
      </c>
      <c r="AF95" s="230">
        <f t="shared" si="52"/>
        <v>0</v>
      </c>
      <c r="AG95" s="239">
        <f t="shared" si="44"/>
        <v>0</v>
      </c>
      <c r="AH95" s="317">
        <f t="shared" si="45"/>
        <v>0</v>
      </c>
    </row>
    <row r="96" spans="2:34" s="273" customFormat="1" ht="12.75" hidden="1">
      <c r="B96" s="241"/>
      <c r="C96" s="241"/>
      <c r="D96" s="347"/>
      <c r="E96" s="327"/>
      <c r="F96" s="275"/>
      <c r="G96" s="276"/>
      <c r="H96" s="276"/>
      <c r="I96" s="276"/>
      <c r="J96" s="276"/>
      <c r="K96" s="276"/>
      <c r="L96" s="276"/>
      <c r="M96" s="276"/>
      <c r="N96" s="276"/>
      <c r="O96" s="276"/>
      <c r="P96" s="276"/>
      <c r="Q96" s="276"/>
      <c r="R96" s="276"/>
      <c r="S96" s="288">
        <f>SUM(G96:R96)</f>
        <v>0</v>
      </c>
      <c r="T96" s="288">
        <f aca="true" t="shared" si="53" ref="T96:AE97">$F96*G96</f>
        <v>0</v>
      </c>
      <c r="U96" s="288">
        <f t="shared" si="53"/>
        <v>0</v>
      </c>
      <c r="V96" s="288">
        <f t="shared" si="53"/>
        <v>0</v>
      </c>
      <c r="W96" s="288">
        <f t="shared" si="53"/>
        <v>0</v>
      </c>
      <c r="X96" s="288">
        <f t="shared" si="53"/>
        <v>0</v>
      </c>
      <c r="Y96" s="288">
        <f t="shared" si="53"/>
        <v>0</v>
      </c>
      <c r="Z96" s="288">
        <f t="shared" si="53"/>
        <v>0</v>
      </c>
      <c r="AA96" s="288">
        <f t="shared" si="53"/>
        <v>0</v>
      </c>
      <c r="AB96" s="288">
        <f t="shared" si="53"/>
        <v>0</v>
      </c>
      <c r="AC96" s="288">
        <f t="shared" si="53"/>
        <v>0</v>
      </c>
      <c r="AD96" s="288">
        <f t="shared" si="53"/>
        <v>0</v>
      </c>
      <c r="AE96" s="288">
        <f t="shared" si="53"/>
        <v>0</v>
      </c>
      <c r="AF96" s="289">
        <f>SUM(T96:AE96)</f>
        <v>0</v>
      </c>
      <c r="AG96" s="239">
        <f t="shared" si="44"/>
        <v>0</v>
      </c>
      <c r="AH96" s="317">
        <f t="shared" si="45"/>
        <v>0</v>
      </c>
    </row>
    <row r="97" spans="2:34" s="273" customFormat="1" ht="12.75" hidden="1">
      <c r="B97" s="241"/>
      <c r="C97" s="241"/>
      <c r="D97" s="347"/>
      <c r="E97" s="327"/>
      <c r="F97" s="275"/>
      <c r="G97" s="276"/>
      <c r="H97" s="276"/>
      <c r="I97" s="276"/>
      <c r="J97" s="276"/>
      <c r="K97" s="276"/>
      <c r="L97" s="276"/>
      <c r="M97" s="276"/>
      <c r="N97" s="276"/>
      <c r="O97" s="276"/>
      <c r="P97" s="276"/>
      <c r="Q97" s="276"/>
      <c r="R97" s="276"/>
      <c r="S97" s="288">
        <f>SUM(G97:R97)</f>
        <v>0</v>
      </c>
      <c r="T97" s="288">
        <f t="shared" si="53"/>
        <v>0</v>
      </c>
      <c r="U97" s="288">
        <f t="shared" si="53"/>
        <v>0</v>
      </c>
      <c r="V97" s="288">
        <f t="shared" si="53"/>
        <v>0</v>
      </c>
      <c r="W97" s="288">
        <f t="shared" si="53"/>
        <v>0</v>
      </c>
      <c r="X97" s="288">
        <f t="shared" si="53"/>
        <v>0</v>
      </c>
      <c r="Y97" s="288">
        <f t="shared" si="53"/>
        <v>0</v>
      </c>
      <c r="Z97" s="288">
        <f t="shared" si="53"/>
        <v>0</v>
      </c>
      <c r="AA97" s="288">
        <f t="shared" si="53"/>
        <v>0</v>
      </c>
      <c r="AB97" s="288">
        <f t="shared" si="53"/>
        <v>0</v>
      </c>
      <c r="AC97" s="288">
        <f t="shared" si="53"/>
        <v>0</v>
      </c>
      <c r="AD97" s="288">
        <f t="shared" si="53"/>
        <v>0</v>
      </c>
      <c r="AE97" s="288">
        <f t="shared" si="53"/>
        <v>0</v>
      </c>
      <c r="AF97" s="289">
        <f>SUM(T97:AE97)</f>
        <v>0</v>
      </c>
      <c r="AG97" s="239">
        <f t="shared" si="44"/>
        <v>0</v>
      </c>
      <c r="AH97" s="317">
        <f t="shared" si="45"/>
        <v>0</v>
      </c>
    </row>
    <row r="98" spans="2:34" s="239" customFormat="1" ht="12.75" hidden="1">
      <c r="B98" s="244"/>
      <c r="C98" s="244"/>
      <c r="D98" s="346" t="s">
        <v>514</v>
      </c>
      <c r="E98" s="325" t="s">
        <v>515</v>
      </c>
      <c r="F98" s="231"/>
      <c r="G98" s="231"/>
      <c r="H98" s="231"/>
      <c r="I98" s="231"/>
      <c r="J98" s="231"/>
      <c r="K98" s="231"/>
      <c r="L98" s="231"/>
      <c r="M98" s="231"/>
      <c r="N98" s="231"/>
      <c r="O98" s="231"/>
      <c r="P98" s="231"/>
      <c r="Q98" s="231"/>
      <c r="R98" s="231"/>
      <c r="S98" s="230">
        <f aca="true" t="shared" si="54" ref="S98:AF98">SUM(S99:S100)</f>
        <v>0</v>
      </c>
      <c r="T98" s="230">
        <f t="shared" si="54"/>
        <v>0</v>
      </c>
      <c r="U98" s="230">
        <f t="shared" si="54"/>
        <v>0</v>
      </c>
      <c r="V98" s="230">
        <f t="shared" si="54"/>
        <v>0</v>
      </c>
      <c r="W98" s="230">
        <f t="shared" si="54"/>
        <v>0</v>
      </c>
      <c r="X98" s="230">
        <f t="shared" si="54"/>
        <v>0</v>
      </c>
      <c r="Y98" s="230">
        <f t="shared" si="54"/>
        <v>0</v>
      </c>
      <c r="Z98" s="230">
        <f t="shared" si="54"/>
        <v>0</v>
      </c>
      <c r="AA98" s="230">
        <f t="shared" si="54"/>
        <v>0</v>
      </c>
      <c r="AB98" s="230">
        <f t="shared" si="54"/>
        <v>0</v>
      </c>
      <c r="AC98" s="230">
        <f t="shared" si="54"/>
        <v>0</v>
      </c>
      <c r="AD98" s="230">
        <f t="shared" si="54"/>
        <v>0</v>
      </c>
      <c r="AE98" s="230">
        <f t="shared" si="54"/>
        <v>0</v>
      </c>
      <c r="AF98" s="230">
        <f t="shared" si="54"/>
        <v>0</v>
      </c>
      <c r="AG98" s="239">
        <f t="shared" si="44"/>
        <v>0</v>
      </c>
      <c r="AH98" s="317">
        <f t="shared" si="45"/>
        <v>0</v>
      </c>
    </row>
    <row r="99" spans="2:34" s="273" customFormat="1" ht="12.75" hidden="1">
      <c r="B99" s="241"/>
      <c r="C99" s="241"/>
      <c r="D99" s="347"/>
      <c r="E99" s="327"/>
      <c r="F99" s="275"/>
      <c r="G99" s="276"/>
      <c r="H99" s="276"/>
      <c r="I99" s="276"/>
      <c r="J99" s="276"/>
      <c r="K99" s="276"/>
      <c r="L99" s="276"/>
      <c r="M99" s="276"/>
      <c r="N99" s="276"/>
      <c r="O99" s="276"/>
      <c r="P99" s="276"/>
      <c r="Q99" s="276"/>
      <c r="R99" s="276"/>
      <c r="S99" s="288">
        <f>SUM(G99:R99)</f>
        <v>0</v>
      </c>
      <c r="T99" s="288">
        <f aca="true" t="shared" si="55" ref="T99:AE100">$F99*G99</f>
        <v>0</v>
      </c>
      <c r="U99" s="288">
        <f t="shared" si="55"/>
        <v>0</v>
      </c>
      <c r="V99" s="288">
        <f t="shared" si="55"/>
        <v>0</v>
      </c>
      <c r="W99" s="288">
        <f t="shared" si="55"/>
        <v>0</v>
      </c>
      <c r="X99" s="288">
        <f t="shared" si="55"/>
        <v>0</v>
      </c>
      <c r="Y99" s="288">
        <f t="shared" si="55"/>
        <v>0</v>
      </c>
      <c r="Z99" s="288">
        <f t="shared" si="55"/>
        <v>0</v>
      </c>
      <c r="AA99" s="288">
        <f t="shared" si="55"/>
        <v>0</v>
      </c>
      <c r="AB99" s="288">
        <f t="shared" si="55"/>
        <v>0</v>
      </c>
      <c r="AC99" s="288">
        <f t="shared" si="55"/>
        <v>0</v>
      </c>
      <c r="AD99" s="288">
        <f t="shared" si="55"/>
        <v>0</v>
      </c>
      <c r="AE99" s="288">
        <f t="shared" si="55"/>
        <v>0</v>
      </c>
      <c r="AF99" s="289">
        <f>SUM(T99:AE99)</f>
        <v>0</v>
      </c>
      <c r="AG99" s="239">
        <f t="shared" si="44"/>
        <v>0</v>
      </c>
      <c r="AH99" s="317">
        <f t="shared" si="45"/>
        <v>0</v>
      </c>
    </row>
    <row r="100" spans="2:34" s="273" customFormat="1" ht="12.75" hidden="1">
      <c r="B100" s="241"/>
      <c r="C100" s="241"/>
      <c r="D100" s="347"/>
      <c r="E100" s="327"/>
      <c r="F100" s="275"/>
      <c r="G100" s="276"/>
      <c r="H100" s="276"/>
      <c r="I100" s="276"/>
      <c r="J100" s="276"/>
      <c r="K100" s="276"/>
      <c r="L100" s="276"/>
      <c r="M100" s="276"/>
      <c r="N100" s="276"/>
      <c r="O100" s="276"/>
      <c r="P100" s="276"/>
      <c r="Q100" s="276"/>
      <c r="R100" s="276"/>
      <c r="S100" s="288">
        <f>SUM(G100:R100)</f>
        <v>0</v>
      </c>
      <c r="T100" s="288">
        <f t="shared" si="55"/>
        <v>0</v>
      </c>
      <c r="U100" s="288">
        <f t="shared" si="55"/>
        <v>0</v>
      </c>
      <c r="V100" s="288">
        <f t="shared" si="55"/>
        <v>0</v>
      </c>
      <c r="W100" s="288">
        <f t="shared" si="55"/>
        <v>0</v>
      </c>
      <c r="X100" s="288">
        <f t="shared" si="55"/>
        <v>0</v>
      </c>
      <c r="Y100" s="288">
        <f t="shared" si="55"/>
        <v>0</v>
      </c>
      <c r="Z100" s="288">
        <f t="shared" si="55"/>
        <v>0</v>
      </c>
      <c r="AA100" s="288">
        <f t="shared" si="55"/>
        <v>0</v>
      </c>
      <c r="AB100" s="288">
        <f t="shared" si="55"/>
        <v>0</v>
      </c>
      <c r="AC100" s="288">
        <f t="shared" si="55"/>
        <v>0</v>
      </c>
      <c r="AD100" s="288">
        <f t="shared" si="55"/>
        <v>0</v>
      </c>
      <c r="AE100" s="288">
        <f t="shared" si="55"/>
        <v>0</v>
      </c>
      <c r="AF100" s="289">
        <f>SUM(T100:AE100)</f>
        <v>0</v>
      </c>
      <c r="AG100" s="239">
        <f t="shared" si="44"/>
        <v>0</v>
      </c>
      <c r="AH100" s="317">
        <f t="shared" si="45"/>
        <v>0</v>
      </c>
    </row>
    <row r="101" spans="2:34" s="239" customFormat="1" ht="12.75">
      <c r="B101" s="244"/>
      <c r="C101" s="244"/>
      <c r="D101" s="346" t="s">
        <v>383</v>
      </c>
      <c r="E101" s="325" t="s">
        <v>516</v>
      </c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0">
        <f aca="true" t="shared" si="56" ref="S101:AF101">SUM(S102:S103)</f>
        <v>0</v>
      </c>
      <c r="T101" s="230">
        <f t="shared" si="56"/>
        <v>0</v>
      </c>
      <c r="U101" s="230">
        <f t="shared" si="56"/>
        <v>0</v>
      </c>
      <c r="V101" s="230">
        <f t="shared" si="56"/>
        <v>0</v>
      </c>
      <c r="W101" s="230">
        <f t="shared" si="56"/>
        <v>0</v>
      </c>
      <c r="X101" s="230">
        <f t="shared" si="56"/>
        <v>0</v>
      </c>
      <c r="Y101" s="230">
        <f t="shared" si="56"/>
        <v>0</v>
      </c>
      <c r="Z101" s="230">
        <f t="shared" si="56"/>
        <v>0</v>
      </c>
      <c r="AA101" s="230">
        <f t="shared" si="56"/>
        <v>0</v>
      </c>
      <c r="AB101" s="230">
        <f t="shared" si="56"/>
        <v>0</v>
      </c>
      <c r="AC101" s="230">
        <f t="shared" si="56"/>
        <v>0</v>
      </c>
      <c r="AD101" s="230">
        <f t="shared" si="56"/>
        <v>0</v>
      </c>
      <c r="AE101" s="230">
        <f t="shared" si="56"/>
        <v>0</v>
      </c>
      <c r="AF101" s="230">
        <f t="shared" si="56"/>
        <v>0</v>
      </c>
      <c r="AG101" s="239">
        <f t="shared" si="44"/>
        <v>0</v>
      </c>
      <c r="AH101" s="317"/>
    </row>
    <row r="102" spans="2:34" s="273" customFormat="1" ht="12.75">
      <c r="B102" s="241"/>
      <c r="C102" s="241"/>
      <c r="D102" s="347"/>
      <c r="E102" s="329"/>
      <c r="F102" s="275"/>
      <c r="G102" s="276"/>
      <c r="H102" s="276"/>
      <c r="I102" s="276"/>
      <c r="J102" s="276"/>
      <c r="K102" s="276"/>
      <c r="L102" s="276"/>
      <c r="M102" s="276"/>
      <c r="N102" s="276"/>
      <c r="O102" s="276"/>
      <c r="P102" s="276"/>
      <c r="Q102" s="276"/>
      <c r="R102" s="276"/>
      <c r="S102" s="288">
        <f>SUM(G102:R102)</f>
        <v>0</v>
      </c>
      <c r="T102" s="288">
        <f aca="true" t="shared" si="57" ref="T102:AE103">$F102*G102</f>
        <v>0</v>
      </c>
      <c r="U102" s="288">
        <f t="shared" si="57"/>
        <v>0</v>
      </c>
      <c r="V102" s="288">
        <f t="shared" si="57"/>
        <v>0</v>
      </c>
      <c r="W102" s="288">
        <f t="shared" si="57"/>
        <v>0</v>
      </c>
      <c r="X102" s="288">
        <f t="shared" si="57"/>
        <v>0</v>
      </c>
      <c r="Y102" s="288">
        <f t="shared" si="57"/>
        <v>0</v>
      </c>
      <c r="Z102" s="288">
        <f t="shared" si="57"/>
        <v>0</v>
      </c>
      <c r="AA102" s="288">
        <f t="shared" si="57"/>
        <v>0</v>
      </c>
      <c r="AB102" s="288">
        <f t="shared" si="57"/>
        <v>0</v>
      </c>
      <c r="AC102" s="288">
        <f t="shared" si="57"/>
        <v>0</v>
      </c>
      <c r="AD102" s="288">
        <f t="shared" si="57"/>
        <v>0</v>
      </c>
      <c r="AE102" s="288">
        <f t="shared" si="57"/>
        <v>0</v>
      </c>
      <c r="AF102" s="289">
        <f>SUM(T102:AE102)</f>
        <v>0</v>
      </c>
      <c r="AG102" s="239">
        <f t="shared" si="44"/>
        <v>0</v>
      </c>
      <c r="AH102" s="317">
        <f t="shared" si="45"/>
        <v>0</v>
      </c>
    </row>
    <row r="103" spans="2:34" s="273" customFormat="1" ht="12.75">
      <c r="B103" s="241"/>
      <c r="C103" s="241"/>
      <c r="D103" s="347"/>
      <c r="E103" s="327"/>
      <c r="F103" s="275"/>
      <c r="G103" s="276"/>
      <c r="H103" s="276"/>
      <c r="I103" s="276"/>
      <c r="J103" s="276"/>
      <c r="K103" s="276"/>
      <c r="L103" s="276"/>
      <c r="M103" s="276"/>
      <c r="N103" s="276"/>
      <c r="O103" s="276"/>
      <c r="P103" s="276"/>
      <c r="Q103" s="276"/>
      <c r="R103" s="276"/>
      <c r="S103" s="288">
        <f>SUM(G103:R103)</f>
        <v>0</v>
      </c>
      <c r="T103" s="288">
        <f t="shared" si="57"/>
        <v>0</v>
      </c>
      <c r="U103" s="288">
        <f t="shared" si="57"/>
        <v>0</v>
      </c>
      <c r="V103" s="288">
        <f t="shared" si="57"/>
        <v>0</v>
      </c>
      <c r="W103" s="288">
        <f t="shared" si="57"/>
        <v>0</v>
      </c>
      <c r="X103" s="288">
        <f t="shared" si="57"/>
        <v>0</v>
      </c>
      <c r="Y103" s="288">
        <f t="shared" si="57"/>
        <v>0</v>
      </c>
      <c r="Z103" s="288">
        <f t="shared" si="57"/>
        <v>0</v>
      </c>
      <c r="AA103" s="288">
        <f t="shared" si="57"/>
        <v>0</v>
      </c>
      <c r="AB103" s="288">
        <f t="shared" si="57"/>
        <v>0</v>
      </c>
      <c r="AC103" s="288">
        <f t="shared" si="57"/>
        <v>0</v>
      </c>
      <c r="AD103" s="288">
        <f t="shared" si="57"/>
        <v>0</v>
      </c>
      <c r="AE103" s="288">
        <f t="shared" si="57"/>
        <v>0</v>
      </c>
      <c r="AF103" s="289">
        <f>SUM(T103:AE103)</f>
        <v>0</v>
      </c>
      <c r="AG103" s="239">
        <f t="shared" si="44"/>
        <v>0</v>
      </c>
      <c r="AH103" s="317">
        <f t="shared" si="45"/>
        <v>0</v>
      </c>
    </row>
    <row r="104" spans="2:34" s="239" customFormat="1" ht="12.75">
      <c r="B104" s="244"/>
      <c r="C104" s="244"/>
      <c r="D104" s="346" t="s">
        <v>382</v>
      </c>
      <c r="E104" s="325" t="s">
        <v>334</v>
      </c>
      <c r="F104" s="231"/>
      <c r="G104" s="231"/>
      <c r="H104" s="231"/>
      <c r="I104" s="231"/>
      <c r="J104" s="231"/>
      <c r="K104" s="231"/>
      <c r="L104" s="231"/>
      <c r="M104" s="231"/>
      <c r="N104" s="231"/>
      <c r="O104" s="231"/>
      <c r="P104" s="231"/>
      <c r="Q104" s="231"/>
      <c r="R104" s="231"/>
      <c r="S104" s="230">
        <f aca="true" t="shared" si="58" ref="S104:AF104">SUM(S105:S106)</f>
        <v>0</v>
      </c>
      <c r="T104" s="230">
        <f t="shared" si="58"/>
        <v>0</v>
      </c>
      <c r="U104" s="230">
        <f t="shared" si="58"/>
        <v>0</v>
      </c>
      <c r="V104" s="230">
        <f t="shared" si="58"/>
        <v>0</v>
      </c>
      <c r="W104" s="230">
        <f t="shared" si="58"/>
        <v>0</v>
      </c>
      <c r="X104" s="230">
        <f t="shared" si="58"/>
        <v>0</v>
      </c>
      <c r="Y104" s="230">
        <f t="shared" si="58"/>
        <v>0</v>
      </c>
      <c r="Z104" s="230">
        <f t="shared" si="58"/>
        <v>0</v>
      </c>
      <c r="AA104" s="230">
        <f t="shared" si="58"/>
        <v>0</v>
      </c>
      <c r="AB104" s="230">
        <f t="shared" si="58"/>
        <v>0</v>
      </c>
      <c r="AC104" s="230">
        <f t="shared" si="58"/>
        <v>0</v>
      </c>
      <c r="AD104" s="230">
        <f t="shared" si="58"/>
        <v>0</v>
      </c>
      <c r="AE104" s="230">
        <f t="shared" si="58"/>
        <v>0</v>
      </c>
      <c r="AF104" s="230">
        <f t="shared" si="58"/>
        <v>0</v>
      </c>
      <c r="AG104" s="239">
        <f t="shared" si="44"/>
        <v>0</v>
      </c>
      <c r="AH104" s="317">
        <f t="shared" si="45"/>
        <v>0</v>
      </c>
    </row>
    <row r="105" spans="2:34" s="273" customFormat="1" ht="12.75">
      <c r="B105" s="241"/>
      <c r="C105" s="241"/>
      <c r="D105" s="347"/>
      <c r="E105" s="327"/>
      <c r="F105" s="275"/>
      <c r="G105" s="275"/>
      <c r="H105" s="275"/>
      <c r="I105" s="275"/>
      <c r="J105" s="275"/>
      <c r="K105" s="275"/>
      <c r="L105" s="275"/>
      <c r="M105" s="275"/>
      <c r="N105" s="275"/>
      <c r="O105" s="275"/>
      <c r="P105" s="275"/>
      <c r="Q105" s="275"/>
      <c r="R105" s="275"/>
      <c r="S105" s="288">
        <f>SUM(G105:R105)</f>
        <v>0</v>
      </c>
      <c r="T105" s="288">
        <f aca="true" t="shared" si="59" ref="T105:AE105">$F105*G105</f>
        <v>0</v>
      </c>
      <c r="U105" s="288">
        <f t="shared" si="59"/>
        <v>0</v>
      </c>
      <c r="V105" s="288">
        <f t="shared" si="59"/>
        <v>0</v>
      </c>
      <c r="W105" s="288">
        <f t="shared" si="59"/>
        <v>0</v>
      </c>
      <c r="X105" s="288">
        <f t="shared" si="59"/>
        <v>0</v>
      </c>
      <c r="Y105" s="288">
        <f t="shared" si="59"/>
        <v>0</v>
      </c>
      <c r="Z105" s="288">
        <f t="shared" si="59"/>
        <v>0</v>
      </c>
      <c r="AA105" s="288">
        <f t="shared" si="59"/>
        <v>0</v>
      </c>
      <c r="AB105" s="288">
        <f t="shared" si="59"/>
        <v>0</v>
      </c>
      <c r="AC105" s="288">
        <f t="shared" si="59"/>
        <v>0</v>
      </c>
      <c r="AD105" s="288">
        <f t="shared" si="59"/>
        <v>0</v>
      </c>
      <c r="AE105" s="288">
        <f t="shared" si="59"/>
        <v>0</v>
      </c>
      <c r="AF105" s="289">
        <f>SUM(T105:AE105)</f>
        <v>0</v>
      </c>
      <c r="AG105" s="239">
        <f t="shared" si="44"/>
        <v>0</v>
      </c>
      <c r="AH105" s="317">
        <f t="shared" si="45"/>
        <v>0</v>
      </c>
    </row>
    <row r="106" spans="2:34" s="273" customFormat="1" ht="12.75">
      <c r="B106" s="241"/>
      <c r="C106" s="241"/>
      <c r="D106" s="347"/>
      <c r="E106" s="327"/>
      <c r="F106" s="275"/>
      <c r="G106" s="275"/>
      <c r="H106" s="275"/>
      <c r="I106" s="275"/>
      <c r="J106" s="275"/>
      <c r="K106" s="275"/>
      <c r="L106" s="275"/>
      <c r="M106" s="275"/>
      <c r="N106" s="275"/>
      <c r="O106" s="275"/>
      <c r="P106" s="275"/>
      <c r="Q106" s="275"/>
      <c r="R106" s="275"/>
      <c r="S106" s="288"/>
      <c r="T106" s="288"/>
      <c r="U106" s="288"/>
      <c r="V106" s="288"/>
      <c r="W106" s="288"/>
      <c r="X106" s="288"/>
      <c r="Y106" s="288"/>
      <c r="Z106" s="288"/>
      <c r="AA106" s="288"/>
      <c r="AB106" s="288"/>
      <c r="AC106" s="288"/>
      <c r="AD106" s="288"/>
      <c r="AE106" s="288"/>
      <c r="AF106" s="289"/>
      <c r="AG106" s="239">
        <f t="shared" si="44"/>
        <v>0</v>
      </c>
      <c r="AH106" s="317">
        <f t="shared" si="45"/>
        <v>0</v>
      </c>
    </row>
    <row r="107" spans="2:34" s="239" customFormat="1" ht="12.75">
      <c r="B107" s="244"/>
      <c r="C107" s="244"/>
      <c r="D107" s="346" t="s">
        <v>385</v>
      </c>
      <c r="E107" s="325" t="s">
        <v>517</v>
      </c>
      <c r="F107" s="231"/>
      <c r="G107" s="231"/>
      <c r="H107" s="231"/>
      <c r="I107" s="231"/>
      <c r="J107" s="231"/>
      <c r="K107" s="231"/>
      <c r="L107" s="231"/>
      <c r="M107" s="231"/>
      <c r="N107" s="231"/>
      <c r="O107" s="231"/>
      <c r="P107" s="231"/>
      <c r="Q107" s="231"/>
      <c r="R107" s="231"/>
      <c r="S107" s="230">
        <f aca="true" t="shared" si="60" ref="S107:AF107">SUM(S108:S109)</f>
        <v>0</v>
      </c>
      <c r="T107" s="230">
        <f t="shared" si="60"/>
        <v>0</v>
      </c>
      <c r="U107" s="230">
        <f t="shared" si="60"/>
        <v>0</v>
      </c>
      <c r="V107" s="230">
        <f t="shared" si="60"/>
        <v>0</v>
      </c>
      <c r="W107" s="230">
        <f t="shared" si="60"/>
        <v>0</v>
      </c>
      <c r="X107" s="230">
        <f t="shared" si="60"/>
        <v>0</v>
      </c>
      <c r="Y107" s="230">
        <f t="shared" si="60"/>
        <v>0</v>
      </c>
      <c r="Z107" s="230">
        <f t="shared" si="60"/>
        <v>0</v>
      </c>
      <c r="AA107" s="230">
        <f t="shared" si="60"/>
        <v>0</v>
      </c>
      <c r="AB107" s="230">
        <f t="shared" si="60"/>
        <v>0</v>
      </c>
      <c r="AC107" s="230">
        <f t="shared" si="60"/>
        <v>0</v>
      </c>
      <c r="AD107" s="230">
        <f t="shared" si="60"/>
        <v>0</v>
      </c>
      <c r="AE107" s="230">
        <f t="shared" si="60"/>
        <v>0</v>
      </c>
      <c r="AF107" s="230">
        <f t="shared" si="60"/>
        <v>0</v>
      </c>
      <c r="AG107" s="239">
        <f t="shared" si="44"/>
        <v>0</v>
      </c>
      <c r="AH107" s="317">
        <f t="shared" si="45"/>
        <v>0</v>
      </c>
    </row>
    <row r="108" spans="2:34" s="273" customFormat="1" ht="12.75">
      <c r="B108" s="241"/>
      <c r="C108" s="241"/>
      <c r="D108" s="347"/>
      <c r="E108" s="327"/>
      <c r="F108" s="275"/>
      <c r="G108" s="275"/>
      <c r="H108" s="275"/>
      <c r="I108" s="275"/>
      <c r="J108" s="275"/>
      <c r="K108" s="275"/>
      <c r="L108" s="275"/>
      <c r="M108" s="275"/>
      <c r="N108" s="275"/>
      <c r="O108" s="275"/>
      <c r="P108" s="275"/>
      <c r="Q108" s="275"/>
      <c r="R108" s="275"/>
      <c r="S108" s="288">
        <f>SUM(G108:R108)</f>
        <v>0</v>
      </c>
      <c r="T108" s="288">
        <f aca="true" t="shared" si="61" ref="T108:AE109">$F108*G108</f>
        <v>0</v>
      </c>
      <c r="U108" s="288">
        <f t="shared" si="61"/>
        <v>0</v>
      </c>
      <c r="V108" s="288">
        <f t="shared" si="61"/>
        <v>0</v>
      </c>
      <c r="W108" s="288">
        <f t="shared" si="61"/>
        <v>0</v>
      </c>
      <c r="X108" s="288">
        <f t="shared" si="61"/>
        <v>0</v>
      </c>
      <c r="Y108" s="288">
        <f t="shared" si="61"/>
        <v>0</v>
      </c>
      <c r="Z108" s="288">
        <f t="shared" si="61"/>
        <v>0</v>
      </c>
      <c r="AA108" s="288">
        <f t="shared" si="61"/>
        <v>0</v>
      </c>
      <c r="AB108" s="288">
        <f t="shared" si="61"/>
        <v>0</v>
      </c>
      <c r="AC108" s="288">
        <f t="shared" si="61"/>
        <v>0</v>
      </c>
      <c r="AD108" s="288">
        <f t="shared" si="61"/>
        <v>0</v>
      </c>
      <c r="AE108" s="288">
        <f t="shared" si="61"/>
        <v>0</v>
      </c>
      <c r="AF108" s="289">
        <f>SUM(T108:AE108)</f>
        <v>0</v>
      </c>
      <c r="AG108" s="239">
        <f t="shared" si="44"/>
        <v>0</v>
      </c>
      <c r="AH108" s="317">
        <f t="shared" si="45"/>
        <v>0</v>
      </c>
    </row>
    <row r="109" spans="2:34" s="273" customFormat="1" ht="12.75">
      <c r="B109" s="241"/>
      <c r="C109" s="241"/>
      <c r="D109" s="347"/>
      <c r="E109" s="327"/>
      <c r="F109" s="275"/>
      <c r="G109" s="276"/>
      <c r="H109" s="276"/>
      <c r="I109" s="276"/>
      <c r="J109" s="276"/>
      <c r="K109" s="276"/>
      <c r="L109" s="276"/>
      <c r="M109" s="276"/>
      <c r="N109" s="276"/>
      <c r="O109" s="276"/>
      <c r="P109" s="276"/>
      <c r="Q109" s="276"/>
      <c r="R109" s="276"/>
      <c r="S109" s="288">
        <f>SUM(G109:R109)</f>
        <v>0</v>
      </c>
      <c r="T109" s="288">
        <f t="shared" si="61"/>
        <v>0</v>
      </c>
      <c r="U109" s="288">
        <f t="shared" si="61"/>
        <v>0</v>
      </c>
      <c r="V109" s="288">
        <f t="shared" si="61"/>
        <v>0</v>
      </c>
      <c r="W109" s="288">
        <f t="shared" si="61"/>
        <v>0</v>
      </c>
      <c r="X109" s="288">
        <f t="shared" si="61"/>
        <v>0</v>
      </c>
      <c r="Y109" s="288">
        <f t="shared" si="61"/>
        <v>0</v>
      </c>
      <c r="Z109" s="288">
        <f t="shared" si="61"/>
        <v>0</v>
      </c>
      <c r="AA109" s="288">
        <f t="shared" si="61"/>
        <v>0</v>
      </c>
      <c r="AB109" s="288">
        <f t="shared" si="61"/>
        <v>0</v>
      </c>
      <c r="AC109" s="288">
        <f t="shared" si="61"/>
        <v>0</v>
      </c>
      <c r="AD109" s="288">
        <f t="shared" si="61"/>
        <v>0</v>
      </c>
      <c r="AE109" s="288">
        <f t="shared" si="61"/>
        <v>0</v>
      </c>
      <c r="AF109" s="289">
        <f>SUM(T109:AE109)</f>
        <v>0</v>
      </c>
      <c r="AG109" s="239">
        <f t="shared" si="44"/>
        <v>0</v>
      </c>
      <c r="AH109" s="317">
        <f t="shared" si="45"/>
        <v>0</v>
      </c>
    </row>
    <row r="110" spans="2:34" s="239" customFormat="1" ht="12.75">
      <c r="B110" s="244"/>
      <c r="C110" s="244"/>
      <c r="D110" s="346" t="s">
        <v>518</v>
      </c>
      <c r="E110" s="325" t="s">
        <v>519</v>
      </c>
      <c r="F110" s="231"/>
      <c r="G110" s="231"/>
      <c r="H110" s="231"/>
      <c r="I110" s="231"/>
      <c r="J110" s="231"/>
      <c r="K110" s="231"/>
      <c r="L110" s="231"/>
      <c r="M110" s="231"/>
      <c r="N110" s="231"/>
      <c r="O110" s="231"/>
      <c r="P110" s="231"/>
      <c r="Q110" s="231"/>
      <c r="R110" s="231"/>
      <c r="S110" s="230">
        <f aca="true" t="shared" si="62" ref="S110:AF110">SUM(S111:S112)</f>
        <v>0</v>
      </c>
      <c r="T110" s="230">
        <f t="shared" si="62"/>
        <v>0</v>
      </c>
      <c r="U110" s="230">
        <f t="shared" si="62"/>
        <v>0</v>
      </c>
      <c r="V110" s="230">
        <f t="shared" si="62"/>
        <v>0</v>
      </c>
      <c r="W110" s="230">
        <f t="shared" si="62"/>
        <v>0</v>
      </c>
      <c r="X110" s="230">
        <f t="shared" si="62"/>
        <v>0</v>
      </c>
      <c r="Y110" s="230">
        <f t="shared" si="62"/>
        <v>0</v>
      </c>
      <c r="Z110" s="230">
        <f t="shared" si="62"/>
        <v>0</v>
      </c>
      <c r="AA110" s="230">
        <f t="shared" si="62"/>
        <v>0</v>
      </c>
      <c r="AB110" s="230">
        <f t="shared" si="62"/>
        <v>0</v>
      </c>
      <c r="AC110" s="230">
        <f t="shared" si="62"/>
        <v>0</v>
      </c>
      <c r="AD110" s="230">
        <f t="shared" si="62"/>
        <v>0</v>
      </c>
      <c r="AE110" s="230">
        <f t="shared" si="62"/>
        <v>0</v>
      </c>
      <c r="AF110" s="230">
        <f t="shared" si="62"/>
        <v>0</v>
      </c>
      <c r="AG110" s="239">
        <f t="shared" si="44"/>
        <v>0</v>
      </c>
      <c r="AH110" s="317"/>
    </row>
    <row r="111" spans="2:34" s="273" customFormat="1" ht="12.75">
      <c r="B111" s="241"/>
      <c r="C111" s="241"/>
      <c r="D111" s="347"/>
      <c r="E111" s="327"/>
      <c r="F111" s="275"/>
      <c r="G111" s="276"/>
      <c r="H111" s="276"/>
      <c r="I111" s="276"/>
      <c r="J111" s="276"/>
      <c r="K111" s="276"/>
      <c r="L111" s="276"/>
      <c r="M111" s="276"/>
      <c r="N111" s="276"/>
      <c r="O111" s="276"/>
      <c r="P111" s="276"/>
      <c r="Q111" s="276"/>
      <c r="R111" s="276"/>
      <c r="S111" s="288">
        <f>SUM(G111:R111)</f>
        <v>0</v>
      </c>
      <c r="T111" s="288">
        <f aca="true" t="shared" si="63" ref="T111:AE112">$F111*G111</f>
        <v>0</v>
      </c>
      <c r="U111" s="288">
        <f t="shared" si="63"/>
        <v>0</v>
      </c>
      <c r="V111" s="288">
        <f t="shared" si="63"/>
        <v>0</v>
      </c>
      <c r="W111" s="288">
        <f t="shared" si="63"/>
        <v>0</v>
      </c>
      <c r="X111" s="288">
        <f t="shared" si="63"/>
        <v>0</v>
      </c>
      <c r="Y111" s="288">
        <f t="shared" si="63"/>
        <v>0</v>
      </c>
      <c r="Z111" s="288">
        <f t="shared" si="63"/>
        <v>0</v>
      </c>
      <c r="AA111" s="288">
        <f t="shared" si="63"/>
        <v>0</v>
      </c>
      <c r="AB111" s="288">
        <f t="shared" si="63"/>
        <v>0</v>
      </c>
      <c r="AC111" s="288">
        <f t="shared" si="63"/>
        <v>0</v>
      </c>
      <c r="AD111" s="288">
        <f t="shared" si="63"/>
        <v>0</v>
      </c>
      <c r="AE111" s="288">
        <f t="shared" si="63"/>
        <v>0</v>
      </c>
      <c r="AF111" s="289">
        <f>SUM(T111:AE111)</f>
        <v>0</v>
      </c>
      <c r="AG111" s="239">
        <f t="shared" si="44"/>
        <v>0</v>
      </c>
      <c r="AH111" s="317">
        <f t="shared" si="45"/>
        <v>0</v>
      </c>
    </row>
    <row r="112" spans="2:34" s="273" customFormat="1" ht="12.75">
      <c r="B112" s="241"/>
      <c r="C112" s="241"/>
      <c r="D112" s="347"/>
      <c r="E112" s="327"/>
      <c r="F112" s="275"/>
      <c r="G112" s="276"/>
      <c r="H112" s="276"/>
      <c r="I112" s="276"/>
      <c r="J112" s="276"/>
      <c r="K112" s="276"/>
      <c r="L112" s="276"/>
      <c r="M112" s="276"/>
      <c r="N112" s="276"/>
      <c r="O112" s="276"/>
      <c r="P112" s="276"/>
      <c r="Q112" s="276"/>
      <c r="R112" s="276"/>
      <c r="S112" s="288">
        <f>SUM(G112:R112)</f>
        <v>0</v>
      </c>
      <c r="T112" s="288">
        <f t="shared" si="63"/>
        <v>0</v>
      </c>
      <c r="U112" s="288">
        <f t="shared" si="63"/>
        <v>0</v>
      </c>
      <c r="V112" s="288">
        <f t="shared" si="63"/>
        <v>0</v>
      </c>
      <c r="W112" s="288">
        <f t="shared" si="63"/>
        <v>0</v>
      </c>
      <c r="X112" s="288">
        <f t="shared" si="63"/>
        <v>0</v>
      </c>
      <c r="Y112" s="288">
        <f t="shared" si="63"/>
        <v>0</v>
      </c>
      <c r="Z112" s="288">
        <f t="shared" si="63"/>
        <v>0</v>
      </c>
      <c r="AA112" s="288">
        <f t="shared" si="63"/>
        <v>0</v>
      </c>
      <c r="AB112" s="288">
        <f t="shared" si="63"/>
        <v>0</v>
      </c>
      <c r="AC112" s="288">
        <f t="shared" si="63"/>
        <v>0</v>
      </c>
      <c r="AD112" s="288">
        <f t="shared" si="63"/>
        <v>0</v>
      </c>
      <c r="AE112" s="288">
        <f t="shared" si="63"/>
        <v>0</v>
      </c>
      <c r="AF112" s="289">
        <f>SUM(T112:AE112)</f>
        <v>0</v>
      </c>
      <c r="AG112" s="239">
        <f t="shared" si="44"/>
        <v>0</v>
      </c>
      <c r="AH112" s="317">
        <f t="shared" si="45"/>
        <v>0</v>
      </c>
    </row>
    <row r="113" spans="2:34" s="239" customFormat="1" ht="12.75" hidden="1">
      <c r="B113" s="244"/>
      <c r="C113" s="244"/>
      <c r="D113" s="346" t="s">
        <v>520</v>
      </c>
      <c r="E113" s="325" t="s">
        <v>521</v>
      </c>
      <c r="F113" s="231"/>
      <c r="G113" s="231"/>
      <c r="H113" s="231"/>
      <c r="I113" s="231"/>
      <c r="J113" s="231"/>
      <c r="K113" s="231"/>
      <c r="L113" s="231"/>
      <c r="M113" s="231"/>
      <c r="N113" s="231"/>
      <c r="O113" s="231"/>
      <c r="P113" s="231"/>
      <c r="Q113" s="231"/>
      <c r="R113" s="231"/>
      <c r="S113" s="230">
        <f aca="true" t="shared" si="64" ref="S113:AF113">SUM(S114:S115)</f>
        <v>0</v>
      </c>
      <c r="T113" s="230">
        <f t="shared" si="64"/>
        <v>0</v>
      </c>
      <c r="U113" s="230">
        <f t="shared" si="64"/>
        <v>0</v>
      </c>
      <c r="V113" s="230">
        <f t="shared" si="64"/>
        <v>0</v>
      </c>
      <c r="W113" s="230">
        <f t="shared" si="64"/>
        <v>0</v>
      </c>
      <c r="X113" s="230">
        <f t="shared" si="64"/>
        <v>0</v>
      </c>
      <c r="Y113" s="230">
        <f t="shared" si="64"/>
        <v>0</v>
      </c>
      <c r="Z113" s="230">
        <f t="shared" si="64"/>
        <v>0</v>
      </c>
      <c r="AA113" s="230">
        <f t="shared" si="64"/>
        <v>0</v>
      </c>
      <c r="AB113" s="230">
        <f t="shared" si="64"/>
        <v>0</v>
      </c>
      <c r="AC113" s="230">
        <f t="shared" si="64"/>
        <v>0</v>
      </c>
      <c r="AD113" s="230">
        <f t="shared" si="64"/>
        <v>0</v>
      </c>
      <c r="AE113" s="230">
        <f t="shared" si="64"/>
        <v>0</v>
      </c>
      <c r="AF113" s="230">
        <f t="shared" si="64"/>
        <v>0</v>
      </c>
      <c r="AG113" s="239">
        <f t="shared" si="44"/>
        <v>0</v>
      </c>
      <c r="AH113" s="317">
        <f t="shared" si="45"/>
        <v>0</v>
      </c>
    </row>
    <row r="114" spans="2:34" s="273" customFormat="1" ht="12.75" hidden="1">
      <c r="B114" s="241"/>
      <c r="C114" s="241"/>
      <c r="D114" s="347"/>
      <c r="E114" s="327"/>
      <c r="F114" s="275"/>
      <c r="G114" s="276"/>
      <c r="H114" s="276"/>
      <c r="I114" s="276"/>
      <c r="J114" s="276"/>
      <c r="K114" s="276"/>
      <c r="L114" s="276"/>
      <c r="M114" s="276"/>
      <c r="N114" s="276"/>
      <c r="O114" s="276"/>
      <c r="P114" s="276"/>
      <c r="Q114" s="276"/>
      <c r="R114" s="276"/>
      <c r="S114" s="288">
        <f>SUM(G114:R114)</f>
        <v>0</v>
      </c>
      <c r="T114" s="288">
        <f aca="true" t="shared" si="65" ref="T114:AE115">$F114*G114</f>
        <v>0</v>
      </c>
      <c r="U114" s="288">
        <f t="shared" si="65"/>
        <v>0</v>
      </c>
      <c r="V114" s="288">
        <f t="shared" si="65"/>
        <v>0</v>
      </c>
      <c r="W114" s="288">
        <f t="shared" si="65"/>
        <v>0</v>
      </c>
      <c r="X114" s="288">
        <f t="shared" si="65"/>
        <v>0</v>
      </c>
      <c r="Y114" s="288">
        <f t="shared" si="65"/>
        <v>0</v>
      </c>
      <c r="Z114" s="288">
        <f t="shared" si="65"/>
        <v>0</v>
      </c>
      <c r="AA114" s="288">
        <f t="shared" si="65"/>
        <v>0</v>
      </c>
      <c r="AB114" s="288">
        <f t="shared" si="65"/>
        <v>0</v>
      </c>
      <c r="AC114" s="288">
        <f t="shared" si="65"/>
        <v>0</v>
      </c>
      <c r="AD114" s="288">
        <f t="shared" si="65"/>
        <v>0</v>
      </c>
      <c r="AE114" s="288">
        <f t="shared" si="65"/>
        <v>0</v>
      </c>
      <c r="AF114" s="289">
        <f>SUM(T114:AE114)</f>
        <v>0</v>
      </c>
      <c r="AG114" s="239">
        <f t="shared" si="44"/>
        <v>0</v>
      </c>
      <c r="AH114" s="317">
        <f t="shared" si="45"/>
        <v>0</v>
      </c>
    </row>
    <row r="115" spans="2:34" s="273" customFormat="1" ht="12.75" hidden="1">
      <c r="B115" s="241"/>
      <c r="C115" s="241"/>
      <c r="D115" s="347"/>
      <c r="E115" s="327"/>
      <c r="F115" s="275"/>
      <c r="G115" s="276"/>
      <c r="H115" s="276"/>
      <c r="I115" s="276"/>
      <c r="J115" s="276"/>
      <c r="K115" s="276"/>
      <c r="L115" s="276"/>
      <c r="M115" s="276"/>
      <c r="N115" s="276"/>
      <c r="O115" s="276"/>
      <c r="P115" s="276"/>
      <c r="Q115" s="276"/>
      <c r="R115" s="276"/>
      <c r="S115" s="288">
        <f>SUM(G115:R115)</f>
        <v>0</v>
      </c>
      <c r="T115" s="288">
        <f t="shared" si="65"/>
        <v>0</v>
      </c>
      <c r="U115" s="288">
        <f t="shared" si="65"/>
        <v>0</v>
      </c>
      <c r="V115" s="288">
        <f t="shared" si="65"/>
        <v>0</v>
      </c>
      <c r="W115" s="288">
        <f t="shared" si="65"/>
        <v>0</v>
      </c>
      <c r="X115" s="288">
        <f t="shared" si="65"/>
        <v>0</v>
      </c>
      <c r="Y115" s="288">
        <f t="shared" si="65"/>
        <v>0</v>
      </c>
      <c r="Z115" s="288">
        <f t="shared" si="65"/>
        <v>0</v>
      </c>
      <c r="AA115" s="288">
        <f t="shared" si="65"/>
        <v>0</v>
      </c>
      <c r="AB115" s="288">
        <f t="shared" si="65"/>
        <v>0</v>
      </c>
      <c r="AC115" s="288">
        <f t="shared" si="65"/>
        <v>0</v>
      </c>
      <c r="AD115" s="288">
        <f t="shared" si="65"/>
        <v>0</v>
      </c>
      <c r="AE115" s="288">
        <f t="shared" si="65"/>
        <v>0</v>
      </c>
      <c r="AF115" s="289">
        <f>SUM(T115:AE115)</f>
        <v>0</v>
      </c>
      <c r="AG115" s="239">
        <f t="shared" si="44"/>
        <v>0</v>
      </c>
      <c r="AH115" s="317">
        <f t="shared" si="45"/>
        <v>0</v>
      </c>
    </row>
    <row r="116" spans="2:34" s="239" customFormat="1" ht="12.75" hidden="1">
      <c r="B116" s="244"/>
      <c r="C116" s="244"/>
      <c r="D116" s="346" t="s">
        <v>522</v>
      </c>
      <c r="E116" s="325" t="s">
        <v>523</v>
      </c>
      <c r="F116" s="231"/>
      <c r="G116" s="231"/>
      <c r="H116" s="231"/>
      <c r="I116" s="231"/>
      <c r="J116" s="231"/>
      <c r="K116" s="231"/>
      <c r="L116" s="231"/>
      <c r="M116" s="231"/>
      <c r="N116" s="231"/>
      <c r="O116" s="231"/>
      <c r="P116" s="231"/>
      <c r="Q116" s="231"/>
      <c r="R116" s="231"/>
      <c r="S116" s="230">
        <f aca="true" t="shared" si="66" ref="S116:AF116">SUM(S117:S118)</f>
        <v>0</v>
      </c>
      <c r="T116" s="230">
        <f t="shared" si="66"/>
        <v>0</v>
      </c>
      <c r="U116" s="230">
        <f t="shared" si="66"/>
        <v>0</v>
      </c>
      <c r="V116" s="230">
        <f t="shared" si="66"/>
        <v>0</v>
      </c>
      <c r="W116" s="230">
        <f t="shared" si="66"/>
        <v>0</v>
      </c>
      <c r="X116" s="230">
        <f t="shared" si="66"/>
        <v>0</v>
      </c>
      <c r="Y116" s="230">
        <f t="shared" si="66"/>
        <v>0</v>
      </c>
      <c r="Z116" s="230">
        <f t="shared" si="66"/>
        <v>0</v>
      </c>
      <c r="AA116" s="230">
        <f t="shared" si="66"/>
        <v>0</v>
      </c>
      <c r="AB116" s="230">
        <f t="shared" si="66"/>
        <v>0</v>
      </c>
      <c r="AC116" s="230">
        <f t="shared" si="66"/>
        <v>0</v>
      </c>
      <c r="AD116" s="230">
        <f t="shared" si="66"/>
        <v>0</v>
      </c>
      <c r="AE116" s="230">
        <f t="shared" si="66"/>
        <v>0</v>
      </c>
      <c r="AF116" s="230">
        <f t="shared" si="66"/>
        <v>0</v>
      </c>
      <c r="AG116" s="239">
        <f t="shared" si="44"/>
        <v>0</v>
      </c>
      <c r="AH116" s="317">
        <f t="shared" si="45"/>
        <v>0</v>
      </c>
    </row>
    <row r="117" spans="2:34" s="273" customFormat="1" ht="12.75" hidden="1">
      <c r="B117" s="241"/>
      <c r="C117" s="241"/>
      <c r="D117" s="347"/>
      <c r="E117" s="327"/>
      <c r="F117" s="275"/>
      <c r="G117" s="276"/>
      <c r="H117" s="276"/>
      <c r="I117" s="276"/>
      <c r="J117" s="276"/>
      <c r="K117" s="276"/>
      <c r="L117" s="276"/>
      <c r="M117" s="276"/>
      <c r="N117" s="276"/>
      <c r="O117" s="276"/>
      <c r="P117" s="276"/>
      <c r="Q117" s="276"/>
      <c r="R117" s="276"/>
      <c r="S117" s="288">
        <f>SUM(G117:R117)</f>
        <v>0</v>
      </c>
      <c r="T117" s="288">
        <f aca="true" t="shared" si="67" ref="T117:AE118">$F117*G117</f>
        <v>0</v>
      </c>
      <c r="U117" s="288">
        <f t="shared" si="67"/>
        <v>0</v>
      </c>
      <c r="V117" s="288">
        <f t="shared" si="67"/>
        <v>0</v>
      </c>
      <c r="W117" s="288">
        <f t="shared" si="67"/>
        <v>0</v>
      </c>
      <c r="X117" s="288">
        <f t="shared" si="67"/>
        <v>0</v>
      </c>
      <c r="Y117" s="288">
        <f t="shared" si="67"/>
        <v>0</v>
      </c>
      <c r="Z117" s="288">
        <f t="shared" si="67"/>
        <v>0</v>
      </c>
      <c r="AA117" s="288">
        <f t="shared" si="67"/>
        <v>0</v>
      </c>
      <c r="AB117" s="288">
        <f t="shared" si="67"/>
        <v>0</v>
      </c>
      <c r="AC117" s="288">
        <f t="shared" si="67"/>
        <v>0</v>
      </c>
      <c r="AD117" s="288">
        <f t="shared" si="67"/>
        <v>0</v>
      </c>
      <c r="AE117" s="288">
        <f t="shared" si="67"/>
        <v>0</v>
      </c>
      <c r="AF117" s="289">
        <f>SUM(T117:AE117)</f>
        <v>0</v>
      </c>
      <c r="AG117" s="239">
        <f t="shared" si="44"/>
        <v>0</v>
      </c>
      <c r="AH117" s="317">
        <f t="shared" si="45"/>
        <v>0</v>
      </c>
    </row>
    <row r="118" spans="2:34" s="273" customFormat="1" ht="12.75" hidden="1">
      <c r="B118" s="241"/>
      <c r="C118" s="241"/>
      <c r="D118" s="347"/>
      <c r="E118" s="327"/>
      <c r="F118" s="275"/>
      <c r="G118" s="276"/>
      <c r="H118" s="276"/>
      <c r="I118" s="276"/>
      <c r="J118" s="276"/>
      <c r="K118" s="276"/>
      <c r="L118" s="276"/>
      <c r="M118" s="276"/>
      <c r="N118" s="276"/>
      <c r="O118" s="276"/>
      <c r="P118" s="276"/>
      <c r="Q118" s="276"/>
      <c r="R118" s="276"/>
      <c r="S118" s="288">
        <f>SUM(G118:R118)</f>
        <v>0</v>
      </c>
      <c r="T118" s="288">
        <f t="shared" si="67"/>
        <v>0</v>
      </c>
      <c r="U118" s="288">
        <f t="shared" si="67"/>
        <v>0</v>
      </c>
      <c r="V118" s="288">
        <f t="shared" si="67"/>
        <v>0</v>
      </c>
      <c r="W118" s="288">
        <f t="shared" si="67"/>
        <v>0</v>
      </c>
      <c r="X118" s="288">
        <f t="shared" si="67"/>
        <v>0</v>
      </c>
      <c r="Y118" s="288">
        <f t="shared" si="67"/>
        <v>0</v>
      </c>
      <c r="Z118" s="288">
        <f t="shared" si="67"/>
        <v>0</v>
      </c>
      <c r="AA118" s="288">
        <f t="shared" si="67"/>
        <v>0</v>
      </c>
      <c r="AB118" s="288">
        <f t="shared" si="67"/>
        <v>0</v>
      </c>
      <c r="AC118" s="288">
        <f t="shared" si="67"/>
        <v>0</v>
      </c>
      <c r="AD118" s="288">
        <f t="shared" si="67"/>
        <v>0</v>
      </c>
      <c r="AE118" s="288">
        <f t="shared" si="67"/>
        <v>0</v>
      </c>
      <c r="AF118" s="289">
        <f>SUM(T118:AE118)</f>
        <v>0</v>
      </c>
      <c r="AG118" s="239">
        <f t="shared" si="44"/>
        <v>0</v>
      </c>
      <c r="AH118" s="317">
        <f t="shared" si="45"/>
        <v>0</v>
      </c>
    </row>
    <row r="119" spans="2:34" s="239" customFormat="1" ht="12.75">
      <c r="B119" s="244"/>
      <c r="C119" s="244"/>
      <c r="D119" s="346" t="s">
        <v>384</v>
      </c>
      <c r="E119" s="325" t="s">
        <v>335</v>
      </c>
      <c r="F119" s="231"/>
      <c r="G119" s="231"/>
      <c r="H119" s="231"/>
      <c r="I119" s="231"/>
      <c r="J119" s="231"/>
      <c r="K119" s="231"/>
      <c r="L119" s="231"/>
      <c r="M119" s="231"/>
      <c r="N119" s="231"/>
      <c r="O119" s="231"/>
      <c r="P119" s="231"/>
      <c r="Q119" s="231"/>
      <c r="R119" s="231"/>
      <c r="S119" s="230">
        <f aca="true" t="shared" si="68" ref="S119:AF119">SUM(S120:S121)</f>
        <v>0</v>
      </c>
      <c r="T119" s="230">
        <f t="shared" si="68"/>
        <v>0</v>
      </c>
      <c r="U119" s="230">
        <f t="shared" si="68"/>
        <v>0</v>
      </c>
      <c r="V119" s="230">
        <f t="shared" si="68"/>
        <v>0</v>
      </c>
      <c r="W119" s="230">
        <f t="shared" si="68"/>
        <v>0</v>
      </c>
      <c r="X119" s="230">
        <f t="shared" si="68"/>
        <v>0</v>
      </c>
      <c r="Y119" s="230">
        <f t="shared" si="68"/>
        <v>0</v>
      </c>
      <c r="Z119" s="230">
        <f t="shared" si="68"/>
        <v>0</v>
      </c>
      <c r="AA119" s="230">
        <f t="shared" si="68"/>
        <v>0</v>
      </c>
      <c r="AB119" s="230">
        <f t="shared" si="68"/>
        <v>0</v>
      </c>
      <c r="AC119" s="230">
        <f t="shared" si="68"/>
        <v>0</v>
      </c>
      <c r="AD119" s="230">
        <f t="shared" si="68"/>
        <v>0</v>
      </c>
      <c r="AE119" s="230">
        <f t="shared" si="68"/>
        <v>0</v>
      </c>
      <c r="AF119" s="230">
        <f t="shared" si="68"/>
        <v>0</v>
      </c>
      <c r="AG119" s="239">
        <f t="shared" si="44"/>
        <v>0</v>
      </c>
      <c r="AH119" s="317"/>
    </row>
    <row r="120" spans="2:34" s="273" customFormat="1" ht="12.75">
      <c r="B120" s="241"/>
      <c r="C120" s="241"/>
      <c r="D120" s="347"/>
      <c r="E120" s="328"/>
      <c r="F120" s="275"/>
      <c r="G120" s="275"/>
      <c r="H120" s="275"/>
      <c r="I120" s="275"/>
      <c r="J120" s="276"/>
      <c r="K120" s="276"/>
      <c r="L120" s="276"/>
      <c r="M120" s="276"/>
      <c r="N120" s="276"/>
      <c r="O120" s="276"/>
      <c r="P120" s="276"/>
      <c r="Q120" s="275"/>
      <c r="R120" s="275"/>
      <c r="S120" s="288">
        <f>SUM(G120:R120)</f>
        <v>0</v>
      </c>
      <c r="T120" s="288">
        <f aca="true" t="shared" si="69" ref="T120:AE121">$F120*G120</f>
        <v>0</v>
      </c>
      <c r="U120" s="288">
        <f t="shared" si="69"/>
        <v>0</v>
      </c>
      <c r="V120" s="288">
        <f t="shared" si="69"/>
        <v>0</v>
      </c>
      <c r="W120" s="288">
        <f t="shared" si="69"/>
        <v>0</v>
      </c>
      <c r="X120" s="288">
        <f t="shared" si="69"/>
        <v>0</v>
      </c>
      <c r="Y120" s="288">
        <f t="shared" si="69"/>
        <v>0</v>
      </c>
      <c r="Z120" s="288">
        <f t="shared" si="69"/>
        <v>0</v>
      </c>
      <c r="AA120" s="288">
        <f t="shared" si="69"/>
        <v>0</v>
      </c>
      <c r="AB120" s="288">
        <f t="shared" si="69"/>
        <v>0</v>
      </c>
      <c r="AC120" s="288">
        <f t="shared" si="69"/>
        <v>0</v>
      </c>
      <c r="AD120" s="288">
        <f t="shared" si="69"/>
        <v>0</v>
      </c>
      <c r="AE120" s="288">
        <f t="shared" si="69"/>
        <v>0</v>
      </c>
      <c r="AF120" s="289">
        <f>SUM(T120:AE120)</f>
        <v>0</v>
      </c>
      <c r="AG120" s="239">
        <f t="shared" si="44"/>
        <v>0</v>
      </c>
      <c r="AH120" s="317">
        <f t="shared" si="45"/>
        <v>0</v>
      </c>
    </row>
    <row r="121" spans="2:34" s="273" customFormat="1" ht="12.75">
      <c r="B121" s="241"/>
      <c r="C121" s="241"/>
      <c r="D121" s="347"/>
      <c r="E121" s="327"/>
      <c r="F121" s="275"/>
      <c r="G121" s="276"/>
      <c r="H121" s="276"/>
      <c r="I121" s="276"/>
      <c r="J121" s="276"/>
      <c r="K121" s="276"/>
      <c r="L121" s="276"/>
      <c r="M121" s="276"/>
      <c r="N121" s="276"/>
      <c r="O121" s="276"/>
      <c r="P121" s="276"/>
      <c r="Q121" s="276"/>
      <c r="R121" s="276"/>
      <c r="S121" s="288">
        <f>SUM(G121:R121)</f>
        <v>0</v>
      </c>
      <c r="T121" s="288">
        <f t="shared" si="69"/>
        <v>0</v>
      </c>
      <c r="U121" s="288">
        <f t="shared" si="69"/>
        <v>0</v>
      </c>
      <c r="V121" s="288">
        <f t="shared" si="69"/>
        <v>0</v>
      </c>
      <c r="W121" s="288">
        <f t="shared" si="69"/>
        <v>0</v>
      </c>
      <c r="X121" s="288">
        <f t="shared" si="69"/>
        <v>0</v>
      </c>
      <c r="Y121" s="288">
        <f t="shared" si="69"/>
        <v>0</v>
      </c>
      <c r="Z121" s="288">
        <f t="shared" si="69"/>
        <v>0</v>
      </c>
      <c r="AA121" s="288">
        <f t="shared" si="69"/>
        <v>0</v>
      </c>
      <c r="AB121" s="288">
        <f t="shared" si="69"/>
        <v>0</v>
      </c>
      <c r="AC121" s="288">
        <f t="shared" si="69"/>
        <v>0</v>
      </c>
      <c r="AD121" s="288">
        <f t="shared" si="69"/>
        <v>0</v>
      </c>
      <c r="AE121" s="288">
        <f t="shared" si="69"/>
        <v>0</v>
      </c>
      <c r="AF121" s="289">
        <f>SUM(T121:AE121)</f>
        <v>0</v>
      </c>
      <c r="AG121" s="239">
        <f t="shared" si="44"/>
        <v>0</v>
      </c>
      <c r="AH121" s="317">
        <f t="shared" si="45"/>
        <v>0</v>
      </c>
    </row>
    <row r="122" spans="2:34" s="239" customFormat="1" ht="12.75">
      <c r="B122" s="244"/>
      <c r="C122" s="244"/>
      <c r="D122" s="346" t="s">
        <v>386</v>
      </c>
      <c r="E122" s="325" t="s">
        <v>524</v>
      </c>
      <c r="F122" s="231"/>
      <c r="G122" s="231"/>
      <c r="H122" s="231"/>
      <c r="I122" s="231"/>
      <c r="J122" s="231"/>
      <c r="K122" s="231"/>
      <c r="L122" s="231"/>
      <c r="M122" s="231"/>
      <c r="N122" s="231"/>
      <c r="O122" s="231"/>
      <c r="P122" s="231"/>
      <c r="Q122" s="231"/>
      <c r="R122" s="231"/>
      <c r="S122" s="230">
        <f aca="true" t="shared" si="70" ref="S122:AF122">SUM(S123:S124)</f>
        <v>0</v>
      </c>
      <c r="T122" s="230">
        <f t="shared" si="70"/>
        <v>0</v>
      </c>
      <c r="U122" s="230">
        <f t="shared" si="70"/>
        <v>0</v>
      </c>
      <c r="V122" s="230">
        <f t="shared" si="70"/>
        <v>0</v>
      </c>
      <c r="W122" s="230">
        <f t="shared" si="70"/>
        <v>0</v>
      </c>
      <c r="X122" s="230">
        <f t="shared" si="70"/>
        <v>0</v>
      </c>
      <c r="Y122" s="230">
        <f t="shared" si="70"/>
        <v>0</v>
      </c>
      <c r="Z122" s="230">
        <f t="shared" si="70"/>
        <v>0</v>
      </c>
      <c r="AA122" s="230">
        <f t="shared" si="70"/>
        <v>0</v>
      </c>
      <c r="AB122" s="230">
        <f t="shared" si="70"/>
        <v>0</v>
      </c>
      <c r="AC122" s="230">
        <f t="shared" si="70"/>
        <v>0</v>
      </c>
      <c r="AD122" s="230">
        <f t="shared" si="70"/>
        <v>0</v>
      </c>
      <c r="AE122" s="230">
        <f t="shared" si="70"/>
        <v>0</v>
      </c>
      <c r="AF122" s="230">
        <f t="shared" si="70"/>
        <v>0</v>
      </c>
      <c r="AG122" s="239">
        <f t="shared" si="44"/>
        <v>0</v>
      </c>
      <c r="AH122" s="317"/>
    </row>
    <row r="123" spans="2:34" s="273" customFormat="1" ht="12.75">
      <c r="B123" s="241"/>
      <c r="C123" s="241"/>
      <c r="D123" s="347"/>
      <c r="E123" s="327"/>
      <c r="F123" s="275"/>
      <c r="G123" s="276"/>
      <c r="H123" s="276"/>
      <c r="I123" s="276"/>
      <c r="J123" s="276"/>
      <c r="K123" s="276"/>
      <c r="L123" s="276"/>
      <c r="M123" s="276"/>
      <c r="N123" s="276"/>
      <c r="O123" s="276"/>
      <c r="P123" s="276"/>
      <c r="Q123" s="276"/>
      <c r="R123" s="276"/>
      <c r="S123" s="288">
        <f>SUM(G123:R123)</f>
        <v>0</v>
      </c>
      <c r="T123" s="288">
        <f aca="true" t="shared" si="71" ref="T123:AE123">$F123*G123</f>
        <v>0</v>
      </c>
      <c r="U123" s="288">
        <f t="shared" si="71"/>
        <v>0</v>
      </c>
      <c r="V123" s="288">
        <f t="shared" si="71"/>
        <v>0</v>
      </c>
      <c r="W123" s="288">
        <f t="shared" si="71"/>
        <v>0</v>
      </c>
      <c r="X123" s="288">
        <f t="shared" si="71"/>
        <v>0</v>
      </c>
      <c r="Y123" s="288">
        <f t="shared" si="71"/>
        <v>0</v>
      </c>
      <c r="Z123" s="288">
        <f t="shared" si="71"/>
        <v>0</v>
      </c>
      <c r="AA123" s="288">
        <f t="shared" si="71"/>
        <v>0</v>
      </c>
      <c r="AB123" s="288">
        <f t="shared" si="71"/>
        <v>0</v>
      </c>
      <c r="AC123" s="288">
        <f t="shared" si="71"/>
        <v>0</v>
      </c>
      <c r="AD123" s="288">
        <f t="shared" si="71"/>
        <v>0</v>
      </c>
      <c r="AE123" s="288">
        <f t="shared" si="71"/>
        <v>0</v>
      </c>
      <c r="AF123" s="289">
        <f>SUM(T123:AE123)</f>
        <v>0</v>
      </c>
      <c r="AG123" s="239">
        <f t="shared" si="44"/>
        <v>0</v>
      </c>
      <c r="AH123" s="317">
        <f t="shared" si="45"/>
        <v>0</v>
      </c>
    </row>
    <row r="124" spans="2:34" s="273" customFormat="1" ht="12.75">
      <c r="B124" s="241"/>
      <c r="C124" s="241"/>
      <c r="D124" s="347"/>
      <c r="E124" s="327"/>
      <c r="F124" s="275"/>
      <c r="G124" s="276"/>
      <c r="H124" s="276"/>
      <c r="I124" s="276"/>
      <c r="J124" s="276"/>
      <c r="K124" s="276"/>
      <c r="L124" s="276"/>
      <c r="M124" s="276"/>
      <c r="N124" s="276"/>
      <c r="O124" s="276"/>
      <c r="P124" s="276"/>
      <c r="Q124" s="276"/>
      <c r="R124" s="276"/>
      <c r="S124" s="288">
        <f>SUM(G124:R124)</f>
        <v>0</v>
      </c>
      <c r="T124" s="288">
        <f aca="true" t="shared" si="72" ref="T124:AE124">$F124*G124</f>
        <v>0</v>
      </c>
      <c r="U124" s="288">
        <f t="shared" si="72"/>
        <v>0</v>
      </c>
      <c r="V124" s="288">
        <f t="shared" si="72"/>
        <v>0</v>
      </c>
      <c r="W124" s="288">
        <f t="shared" si="72"/>
        <v>0</v>
      </c>
      <c r="X124" s="288">
        <f t="shared" si="72"/>
        <v>0</v>
      </c>
      <c r="Y124" s="288">
        <f t="shared" si="72"/>
        <v>0</v>
      </c>
      <c r="Z124" s="288">
        <f t="shared" si="72"/>
        <v>0</v>
      </c>
      <c r="AA124" s="288">
        <f t="shared" si="72"/>
        <v>0</v>
      </c>
      <c r="AB124" s="288">
        <f t="shared" si="72"/>
        <v>0</v>
      </c>
      <c r="AC124" s="288">
        <f t="shared" si="72"/>
        <v>0</v>
      </c>
      <c r="AD124" s="288">
        <f t="shared" si="72"/>
        <v>0</v>
      </c>
      <c r="AE124" s="288">
        <f t="shared" si="72"/>
        <v>0</v>
      </c>
      <c r="AF124" s="289">
        <f>SUM(T124:AE124)</f>
        <v>0</v>
      </c>
      <c r="AG124" s="239">
        <f t="shared" si="44"/>
        <v>0</v>
      </c>
      <c r="AH124" s="317">
        <f t="shared" si="45"/>
        <v>0</v>
      </c>
    </row>
    <row r="125" spans="2:34" s="239" customFormat="1" ht="12.75">
      <c r="B125" s="244"/>
      <c r="C125" s="244"/>
      <c r="D125" s="346" t="s">
        <v>387</v>
      </c>
      <c r="E125" s="325" t="s">
        <v>525</v>
      </c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0">
        <f aca="true" t="shared" si="73" ref="S125:AF125">SUM(S126:S127)</f>
        <v>0</v>
      </c>
      <c r="T125" s="230">
        <f t="shared" si="73"/>
        <v>0</v>
      </c>
      <c r="U125" s="230">
        <f t="shared" si="73"/>
        <v>0</v>
      </c>
      <c r="V125" s="230">
        <f t="shared" si="73"/>
        <v>0</v>
      </c>
      <c r="W125" s="230">
        <f t="shared" si="73"/>
        <v>0</v>
      </c>
      <c r="X125" s="230">
        <f t="shared" si="73"/>
        <v>0</v>
      </c>
      <c r="Y125" s="230">
        <f t="shared" si="73"/>
        <v>0</v>
      </c>
      <c r="Z125" s="230">
        <f t="shared" si="73"/>
        <v>0</v>
      </c>
      <c r="AA125" s="230">
        <f t="shared" si="73"/>
        <v>0</v>
      </c>
      <c r="AB125" s="230">
        <f t="shared" si="73"/>
        <v>0</v>
      </c>
      <c r="AC125" s="230">
        <f t="shared" si="73"/>
        <v>0</v>
      </c>
      <c r="AD125" s="230">
        <f t="shared" si="73"/>
        <v>0</v>
      </c>
      <c r="AE125" s="230">
        <f t="shared" si="73"/>
        <v>0</v>
      </c>
      <c r="AF125" s="230">
        <f t="shared" si="73"/>
        <v>0</v>
      </c>
      <c r="AG125" s="239">
        <f t="shared" si="44"/>
        <v>0</v>
      </c>
      <c r="AH125" s="317"/>
    </row>
    <row r="126" spans="2:34" s="273" customFormat="1" ht="12.75">
      <c r="B126" s="241"/>
      <c r="C126" s="241"/>
      <c r="D126" s="347"/>
      <c r="E126" s="327"/>
      <c r="F126" s="275"/>
      <c r="G126" s="276"/>
      <c r="H126" s="276"/>
      <c r="I126" s="276"/>
      <c r="J126" s="276"/>
      <c r="K126" s="276"/>
      <c r="L126" s="276"/>
      <c r="M126" s="276"/>
      <c r="N126" s="276"/>
      <c r="O126" s="276"/>
      <c r="P126" s="276"/>
      <c r="Q126" s="276"/>
      <c r="R126" s="276"/>
      <c r="S126" s="288">
        <f>SUM(G126:R126)</f>
        <v>0</v>
      </c>
      <c r="T126" s="288">
        <f aca="true" t="shared" si="74" ref="T126:AE127">$F126*G126</f>
        <v>0</v>
      </c>
      <c r="U126" s="288">
        <f t="shared" si="74"/>
        <v>0</v>
      </c>
      <c r="V126" s="288">
        <f t="shared" si="74"/>
        <v>0</v>
      </c>
      <c r="W126" s="288">
        <f t="shared" si="74"/>
        <v>0</v>
      </c>
      <c r="X126" s="288">
        <f t="shared" si="74"/>
        <v>0</v>
      </c>
      <c r="Y126" s="288">
        <f t="shared" si="74"/>
        <v>0</v>
      </c>
      <c r="Z126" s="288">
        <f t="shared" si="74"/>
        <v>0</v>
      </c>
      <c r="AA126" s="288">
        <f t="shared" si="74"/>
        <v>0</v>
      </c>
      <c r="AB126" s="288">
        <f t="shared" si="74"/>
        <v>0</v>
      </c>
      <c r="AC126" s="288">
        <f t="shared" si="74"/>
        <v>0</v>
      </c>
      <c r="AD126" s="288">
        <f t="shared" si="74"/>
        <v>0</v>
      </c>
      <c r="AE126" s="288">
        <f t="shared" si="74"/>
        <v>0</v>
      </c>
      <c r="AF126" s="289">
        <f>SUM(T126:AE126)</f>
        <v>0</v>
      </c>
      <c r="AG126" s="239">
        <f t="shared" si="44"/>
        <v>0</v>
      </c>
      <c r="AH126" s="317">
        <f t="shared" si="45"/>
        <v>0</v>
      </c>
    </row>
    <row r="127" spans="2:34" s="273" customFormat="1" ht="12.75">
      <c r="B127" s="241"/>
      <c r="C127" s="241"/>
      <c r="D127" s="347"/>
      <c r="E127" s="327"/>
      <c r="F127" s="275"/>
      <c r="G127" s="276"/>
      <c r="H127" s="276"/>
      <c r="I127" s="276"/>
      <c r="J127" s="276"/>
      <c r="K127" s="276"/>
      <c r="L127" s="276"/>
      <c r="M127" s="276"/>
      <c r="N127" s="276"/>
      <c r="O127" s="276"/>
      <c r="P127" s="276"/>
      <c r="Q127" s="276"/>
      <c r="R127" s="276"/>
      <c r="S127" s="288">
        <f>SUM(G127:R127)</f>
        <v>0</v>
      </c>
      <c r="T127" s="288">
        <f t="shared" si="74"/>
        <v>0</v>
      </c>
      <c r="U127" s="288">
        <f t="shared" si="74"/>
        <v>0</v>
      </c>
      <c r="V127" s="288">
        <f t="shared" si="74"/>
        <v>0</v>
      </c>
      <c r="W127" s="288">
        <f t="shared" si="74"/>
        <v>0</v>
      </c>
      <c r="X127" s="288">
        <f t="shared" si="74"/>
        <v>0</v>
      </c>
      <c r="Y127" s="288">
        <f t="shared" si="74"/>
        <v>0</v>
      </c>
      <c r="Z127" s="288">
        <f t="shared" si="74"/>
        <v>0</v>
      </c>
      <c r="AA127" s="288">
        <f t="shared" si="74"/>
        <v>0</v>
      </c>
      <c r="AB127" s="288">
        <f t="shared" si="74"/>
        <v>0</v>
      </c>
      <c r="AC127" s="288">
        <f t="shared" si="74"/>
        <v>0</v>
      </c>
      <c r="AD127" s="288">
        <f t="shared" si="74"/>
        <v>0</v>
      </c>
      <c r="AE127" s="288">
        <f t="shared" si="74"/>
        <v>0</v>
      </c>
      <c r="AF127" s="289">
        <f>SUM(T127:AE127)</f>
        <v>0</v>
      </c>
      <c r="AG127" s="239">
        <f t="shared" si="44"/>
        <v>0</v>
      </c>
      <c r="AH127" s="317">
        <f t="shared" si="45"/>
        <v>0</v>
      </c>
    </row>
    <row r="128" spans="2:34" s="239" customFormat="1" ht="12.75">
      <c r="B128" s="244"/>
      <c r="C128" s="244"/>
      <c r="D128" s="346" t="s">
        <v>388</v>
      </c>
      <c r="E128" s="325" t="s">
        <v>337</v>
      </c>
      <c r="F128" s="231"/>
      <c r="G128" s="231"/>
      <c r="H128" s="231"/>
      <c r="I128" s="231"/>
      <c r="J128" s="231"/>
      <c r="K128" s="231"/>
      <c r="L128" s="231"/>
      <c r="M128" s="231"/>
      <c r="N128" s="231"/>
      <c r="O128" s="231"/>
      <c r="P128" s="231"/>
      <c r="Q128" s="231"/>
      <c r="R128" s="231"/>
      <c r="S128" s="230">
        <f aca="true" t="shared" si="75" ref="S128:AE128">SUM(S129:S131)</f>
        <v>0</v>
      </c>
      <c r="T128" s="230">
        <f t="shared" si="75"/>
        <v>0</v>
      </c>
      <c r="U128" s="230">
        <f t="shared" si="75"/>
        <v>0</v>
      </c>
      <c r="V128" s="230">
        <f t="shared" si="75"/>
        <v>0</v>
      </c>
      <c r="W128" s="230">
        <f t="shared" si="75"/>
        <v>0</v>
      </c>
      <c r="X128" s="230">
        <f t="shared" si="75"/>
        <v>0</v>
      </c>
      <c r="Y128" s="230">
        <f t="shared" si="75"/>
        <v>0</v>
      </c>
      <c r="Z128" s="230">
        <f t="shared" si="75"/>
        <v>0</v>
      </c>
      <c r="AA128" s="230">
        <f t="shared" si="75"/>
        <v>0</v>
      </c>
      <c r="AB128" s="230">
        <f t="shared" si="75"/>
        <v>0</v>
      </c>
      <c r="AC128" s="230">
        <f t="shared" si="75"/>
        <v>0</v>
      </c>
      <c r="AD128" s="230">
        <f t="shared" si="75"/>
        <v>0</v>
      </c>
      <c r="AE128" s="230">
        <f t="shared" si="75"/>
        <v>0</v>
      </c>
      <c r="AF128" s="230">
        <f>SUM(AF129:AF131)</f>
        <v>0</v>
      </c>
      <c r="AG128" s="239">
        <f t="shared" si="44"/>
        <v>0</v>
      </c>
      <c r="AH128" s="317"/>
    </row>
    <row r="129" spans="2:34" s="273" customFormat="1" ht="12.75">
      <c r="B129" s="241"/>
      <c r="C129" s="241"/>
      <c r="D129" s="347"/>
      <c r="E129" s="327"/>
      <c r="F129" s="275"/>
      <c r="G129" s="276"/>
      <c r="H129" s="276"/>
      <c r="I129" s="276"/>
      <c r="J129" s="276"/>
      <c r="K129" s="276"/>
      <c r="L129" s="276"/>
      <c r="M129" s="276"/>
      <c r="N129" s="276"/>
      <c r="O129" s="276"/>
      <c r="P129" s="276"/>
      <c r="Q129" s="276"/>
      <c r="R129" s="276"/>
      <c r="S129" s="288">
        <f>SUM(G129:R129)</f>
        <v>0</v>
      </c>
      <c r="T129" s="288">
        <f aca="true" t="shared" si="76" ref="T129:AE131">$F129*G129</f>
        <v>0</v>
      </c>
      <c r="U129" s="288">
        <f t="shared" si="76"/>
        <v>0</v>
      </c>
      <c r="V129" s="288">
        <f t="shared" si="76"/>
        <v>0</v>
      </c>
      <c r="W129" s="288">
        <f t="shared" si="76"/>
        <v>0</v>
      </c>
      <c r="X129" s="288">
        <f t="shared" si="76"/>
        <v>0</v>
      </c>
      <c r="Y129" s="288">
        <f t="shared" si="76"/>
        <v>0</v>
      </c>
      <c r="Z129" s="288">
        <f t="shared" si="76"/>
        <v>0</v>
      </c>
      <c r="AA129" s="288">
        <f t="shared" si="76"/>
        <v>0</v>
      </c>
      <c r="AB129" s="288">
        <f t="shared" si="76"/>
        <v>0</v>
      </c>
      <c r="AC129" s="288">
        <f t="shared" si="76"/>
        <v>0</v>
      </c>
      <c r="AD129" s="288">
        <f t="shared" si="76"/>
        <v>0</v>
      </c>
      <c r="AE129" s="288">
        <f t="shared" si="76"/>
        <v>0</v>
      </c>
      <c r="AF129" s="289">
        <f>SUM(T129:AE129)</f>
        <v>0</v>
      </c>
      <c r="AG129" s="239">
        <f t="shared" si="44"/>
        <v>0</v>
      </c>
      <c r="AH129" s="317">
        <f t="shared" si="45"/>
        <v>0</v>
      </c>
    </row>
    <row r="130" spans="2:34" s="273" customFormat="1" ht="12.75">
      <c r="B130" s="241"/>
      <c r="C130" s="241"/>
      <c r="D130" s="347"/>
      <c r="E130" s="327"/>
      <c r="F130" s="275"/>
      <c r="G130" s="276"/>
      <c r="H130" s="276"/>
      <c r="I130" s="276"/>
      <c r="J130" s="276"/>
      <c r="K130" s="276"/>
      <c r="L130" s="276"/>
      <c r="M130" s="276"/>
      <c r="N130" s="276"/>
      <c r="O130" s="276"/>
      <c r="P130" s="276"/>
      <c r="Q130" s="276"/>
      <c r="R130" s="276"/>
      <c r="S130" s="288">
        <f>SUM(G130:R130)</f>
        <v>0</v>
      </c>
      <c r="T130" s="288">
        <f t="shared" si="76"/>
        <v>0</v>
      </c>
      <c r="U130" s="288">
        <f t="shared" si="76"/>
        <v>0</v>
      </c>
      <c r="V130" s="288">
        <f t="shared" si="76"/>
        <v>0</v>
      </c>
      <c r="W130" s="288">
        <f t="shared" si="76"/>
        <v>0</v>
      </c>
      <c r="X130" s="288">
        <f aca="true" t="shared" si="77" ref="X130:AE131">$F130*K130</f>
        <v>0</v>
      </c>
      <c r="Y130" s="288">
        <f t="shared" si="77"/>
        <v>0</v>
      </c>
      <c r="Z130" s="288">
        <f t="shared" si="77"/>
        <v>0</v>
      </c>
      <c r="AA130" s="288">
        <f t="shared" si="77"/>
        <v>0</v>
      </c>
      <c r="AB130" s="288">
        <f t="shared" si="77"/>
        <v>0</v>
      </c>
      <c r="AC130" s="288">
        <f t="shared" si="77"/>
        <v>0</v>
      </c>
      <c r="AD130" s="288">
        <f t="shared" si="77"/>
        <v>0</v>
      </c>
      <c r="AE130" s="288">
        <f t="shared" si="77"/>
        <v>0</v>
      </c>
      <c r="AF130" s="289">
        <f>SUM(T130:AE130)</f>
        <v>0</v>
      </c>
      <c r="AG130" s="239">
        <f t="shared" si="44"/>
        <v>0</v>
      </c>
      <c r="AH130" s="317">
        <f t="shared" si="45"/>
        <v>0</v>
      </c>
    </row>
    <row r="131" spans="2:34" s="273" customFormat="1" ht="12.75">
      <c r="B131" s="241"/>
      <c r="C131" s="241"/>
      <c r="D131" s="347"/>
      <c r="E131" s="327"/>
      <c r="F131" s="275"/>
      <c r="G131" s="275"/>
      <c r="H131" s="275"/>
      <c r="I131" s="275"/>
      <c r="J131" s="275"/>
      <c r="K131" s="275"/>
      <c r="L131" s="275"/>
      <c r="M131" s="275"/>
      <c r="N131" s="275"/>
      <c r="O131" s="275"/>
      <c r="P131" s="275"/>
      <c r="Q131" s="275"/>
      <c r="R131" s="275"/>
      <c r="S131" s="288">
        <f>SUM(G131:R131)</f>
        <v>0</v>
      </c>
      <c r="T131" s="288">
        <f t="shared" si="76"/>
        <v>0</v>
      </c>
      <c r="U131" s="288">
        <f t="shared" si="76"/>
        <v>0</v>
      </c>
      <c r="V131" s="288">
        <f t="shared" si="76"/>
        <v>0</v>
      </c>
      <c r="W131" s="288">
        <f t="shared" si="76"/>
        <v>0</v>
      </c>
      <c r="X131" s="288">
        <f t="shared" si="77"/>
        <v>0</v>
      </c>
      <c r="Y131" s="288">
        <f t="shared" si="77"/>
        <v>0</v>
      </c>
      <c r="Z131" s="288">
        <f t="shared" si="77"/>
        <v>0</v>
      </c>
      <c r="AA131" s="288">
        <f t="shared" si="77"/>
        <v>0</v>
      </c>
      <c r="AB131" s="288">
        <f t="shared" si="77"/>
        <v>0</v>
      </c>
      <c r="AC131" s="288">
        <f t="shared" si="77"/>
        <v>0</v>
      </c>
      <c r="AD131" s="288">
        <f t="shared" si="77"/>
        <v>0</v>
      </c>
      <c r="AE131" s="288">
        <f t="shared" si="77"/>
        <v>0</v>
      </c>
      <c r="AF131" s="289">
        <f>SUM(T131:AE131)</f>
        <v>0</v>
      </c>
      <c r="AG131" s="239">
        <f t="shared" si="44"/>
        <v>0</v>
      </c>
      <c r="AH131" s="317">
        <f t="shared" si="45"/>
        <v>0</v>
      </c>
    </row>
    <row r="132" spans="2:34" s="239" customFormat="1" ht="12.75">
      <c r="B132" s="244"/>
      <c r="C132" s="244"/>
      <c r="D132" s="346" t="s">
        <v>526</v>
      </c>
      <c r="E132" s="325" t="s">
        <v>527</v>
      </c>
      <c r="F132" s="231"/>
      <c r="G132" s="231"/>
      <c r="H132" s="231"/>
      <c r="I132" s="231"/>
      <c r="J132" s="231"/>
      <c r="K132" s="231"/>
      <c r="L132" s="231"/>
      <c r="M132" s="231"/>
      <c r="N132" s="231"/>
      <c r="O132" s="231"/>
      <c r="P132" s="231"/>
      <c r="Q132" s="231"/>
      <c r="R132" s="231"/>
      <c r="S132" s="230">
        <f aca="true" t="shared" si="78" ref="S132:AF132">SUM(S133:S134)</f>
        <v>0</v>
      </c>
      <c r="T132" s="230">
        <f t="shared" si="78"/>
        <v>0</v>
      </c>
      <c r="U132" s="230">
        <f t="shared" si="78"/>
        <v>0</v>
      </c>
      <c r="V132" s="230">
        <f t="shared" si="78"/>
        <v>0</v>
      </c>
      <c r="W132" s="230">
        <f t="shared" si="78"/>
        <v>0</v>
      </c>
      <c r="X132" s="230">
        <f t="shared" si="78"/>
        <v>0</v>
      </c>
      <c r="Y132" s="230">
        <f t="shared" si="78"/>
        <v>0</v>
      </c>
      <c r="Z132" s="230">
        <f t="shared" si="78"/>
        <v>0</v>
      </c>
      <c r="AA132" s="230">
        <f t="shared" si="78"/>
        <v>0</v>
      </c>
      <c r="AB132" s="230">
        <f t="shared" si="78"/>
        <v>0</v>
      </c>
      <c r="AC132" s="230">
        <f t="shared" si="78"/>
        <v>0</v>
      </c>
      <c r="AD132" s="230">
        <f t="shared" si="78"/>
        <v>0</v>
      </c>
      <c r="AE132" s="230">
        <f t="shared" si="78"/>
        <v>0</v>
      </c>
      <c r="AF132" s="230">
        <f t="shared" si="78"/>
        <v>0</v>
      </c>
      <c r="AG132" s="239">
        <f t="shared" si="44"/>
        <v>0</v>
      </c>
      <c r="AH132" s="317">
        <f t="shared" si="45"/>
        <v>0</v>
      </c>
    </row>
    <row r="133" spans="2:34" s="273" customFormat="1" ht="12.75">
      <c r="B133" s="241"/>
      <c r="C133" s="241"/>
      <c r="D133" s="347"/>
      <c r="E133" s="327"/>
      <c r="F133" s="275"/>
      <c r="G133" s="276"/>
      <c r="H133" s="276"/>
      <c r="I133" s="276"/>
      <c r="J133" s="276"/>
      <c r="K133" s="276"/>
      <c r="L133" s="276"/>
      <c r="M133" s="276"/>
      <c r="N133" s="276"/>
      <c r="O133" s="276"/>
      <c r="P133" s="276"/>
      <c r="Q133" s="276"/>
      <c r="R133" s="276"/>
      <c r="S133" s="288">
        <f>SUM(G133:R133)</f>
        <v>0</v>
      </c>
      <c r="T133" s="288">
        <f aca="true" t="shared" si="79" ref="T133:AE134">$F133*G133</f>
        <v>0</v>
      </c>
      <c r="U133" s="288">
        <f t="shared" si="79"/>
        <v>0</v>
      </c>
      <c r="V133" s="288">
        <f t="shared" si="79"/>
        <v>0</v>
      </c>
      <c r="W133" s="288">
        <f t="shared" si="79"/>
        <v>0</v>
      </c>
      <c r="X133" s="288">
        <f t="shared" si="79"/>
        <v>0</v>
      </c>
      <c r="Y133" s="288">
        <f t="shared" si="79"/>
        <v>0</v>
      </c>
      <c r="Z133" s="288">
        <f t="shared" si="79"/>
        <v>0</v>
      </c>
      <c r="AA133" s="288">
        <f t="shared" si="79"/>
        <v>0</v>
      </c>
      <c r="AB133" s="288">
        <f t="shared" si="79"/>
        <v>0</v>
      </c>
      <c r="AC133" s="288">
        <f t="shared" si="79"/>
        <v>0</v>
      </c>
      <c r="AD133" s="288">
        <f t="shared" si="79"/>
        <v>0</v>
      </c>
      <c r="AE133" s="288">
        <f t="shared" si="79"/>
        <v>0</v>
      </c>
      <c r="AF133" s="289">
        <f>SUM(T133:AE133)</f>
        <v>0</v>
      </c>
      <c r="AG133" s="239">
        <f t="shared" si="44"/>
        <v>0</v>
      </c>
      <c r="AH133" s="317">
        <f t="shared" si="45"/>
        <v>0</v>
      </c>
    </row>
    <row r="134" spans="2:34" s="273" customFormat="1" ht="12.75">
      <c r="B134" s="241"/>
      <c r="C134" s="241"/>
      <c r="D134" s="347"/>
      <c r="E134" s="327"/>
      <c r="F134" s="275"/>
      <c r="G134" s="276"/>
      <c r="H134" s="276"/>
      <c r="I134" s="276"/>
      <c r="J134" s="276"/>
      <c r="K134" s="276"/>
      <c r="L134" s="276"/>
      <c r="M134" s="276"/>
      <c r="N134" s="276"/>
      <c r="O134" s="276"/>
      <c r="P134" s="276"/>
      <c r="Q134" s="276"/>
      <c r="R134" s="276"/>
      <c r="S134" s="288">
        <f>SUM(G134:R134)</f>
        <v>0</v>
      </c>
      <c r="T134" s="288">
        <f t="shared" si="79"/>
        <v>0</v>
      </c>
      <c r="U134" s="288">
        <f t="shared" si="79"/>
        <v>0</v>
      </c>
      <c r="V134" s="288">
        <f t="shared" si="79"/>
        <v>0</v>
      </c>
      <c r="W134" s="288">
        <f t="shared" si="79"/>
        <v>0</v>
      </c>
      <c r="X134" s="288">
        <f t="shared" si="79"/>
        <v>0</v>
      </c>
      <c r="Y134" s="288">
        <f t="shared" si="79"/>
        <v>0</v>
      </c>
      <c r="Z134" s="288">
        <f t="shared" si="79"/>
        <v>0</v>
      </c>
      <c r="AA134" s="288">
        <f t="shared" si="79"/>
        <v>0</v>
      </c>
      <c r="AB134" s="288">
        <f t="shared" si="79"/>
        <v>0</v>
      </c>
      <c r="AC134" s="288">
        <f t="shared" si="79"/>
        <v>0</v>
      </c>
      <c r="AD134" s="288">
        <f t="shared" si="79"/>
        <v>0</v>
      </c>
      <c r="AE134" s="288">
        <f t="shared" si="79"/>
        <v>0</v>
      </c>
      <c r="AF134" s="289">
        <f>SUM(T134:AE134)</f>
        <v>0</v>
      </c>
      <c r="AG134" s="239">
        <f t="shared" si="44"/>
        <v>0</v>
      </c>
      <c r="AH134" s="317">
        <f t="shared" si="45"/>
        <v>0</v>
      </c>
    </row>
    <row r="135" spans="2:34" s="239" customFormat="1" ht="12.75">
      <c r="B135" s="244"/>
      <c r="C135" s="244"/>
      <c r="D135" s="346" t="s">
        <v>389</v>
      </c>
      <c r="E135" s="325" t="s">
        <v>528</v>
      </c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0">
        <f aca="true" t="shared" si="80" ref="S135:AF135">SUM(S136:S138)</f>
        <v>0</v>
      </c>
      <c r="T135" s="230">
        <f t="shared" si="80"/>
        <v>0</v>
      </c>
      <c r="U135" s="230">
        <f t="shared" si="80"/>
        <v>0</v>
      </c>
      <c r="V135" s="230">
        <f t="shared" si="80"/>
        <v>0</v>
      </c>
      <c r="W135" s="230">
        <f t="shared" si="80"/>
        <v>0</v>
      </c>
      <c r="X135" s="230">
        <f t="shared" si="80"/>
        <v>0</v>
      </c>
      <c r="Y135" s="230">
        <f t="shared" si="80"/>
        <v>0</v>
      </c>
      <c r="Z135" s="230">
        <f t="shared" si="80"/>
        <v>0</v>
      </c>
      <c r="AA135" s="230">
        <f t="shared" si="80"/>
        <v>0</v>
      </c>
      <c r="AB135" s="230">
        <f t="shared" si="80"/>
        <v>0</v>
      </c>
      <c r="AC135" s="230">
        <f t="shared" si="80"/>
        <v>0</v>
      </c>
      <c r="AD135" s="230">
        <f t="shared" si="80"/>
        <v>0</v>
      </c>
      <c r="AE135" s="230">
        <f t="shared" si="80"/>
        <v>0</v>
      </c>
      <c r="AF135" s="230">
        <f t="shared" si="80"/>
        <v>0</v>
      </c>
      <c r="AG135" s="239">
        <f t="shared" si="44"/>
        <v>0</v>
      </c>
      <c r="AH135" s="317"/>
    </row>
    <row r="136" spans="2:34" s="273" customFormat="1" ht="12.75">
      <c r="B136" s="241"/>
      <c r="C136" s="241"/>
      <c r="D136" s="347"/>
      <c r="E136" s="271"/>
      <c r="F136" s="275"/>
      <c r="G136" s="276"/>
      <c r="H136" s="276"/>
      <c r="I136" s="276"/>
      <c r="J136" s="276"/>
      <c r="K136" s="276"/>
      <c r="L136" s="276"/>
      <c r="M136" s="276"/>
      <c r="N136" s="276"/>
      <c r="O136" s="276"/>
      <c r="P136" s="276"/>
      <c r="Q136" s="276"/>
      <c r="R136" s="276"/>
      <c r="S136" s="288">
        <f>SUM(G136:R136)</f>
        <v>0</v>
      </c>
      <c r="T136" s="288">
        <f aca="true" t="shared" si="81" ref="T136:AE138">$F136*G136</f>
        <v>0</v>
      </c>
      <c r="U136" s="288">
        <f t="shared" si="81"/>
        <v>0</v>
      </c>
      <c r="V136" s="288">
        <f t="shared" si="81"/>
        <v>0</v>
      </c>
      <c r="W136" s="288">
        <f t="shared" si="81"/>
        <v>0</v>
      </c>
      <c r="X136" s="288">
        <f t="shared" si="81"/>
        <v>0</v>
      </c>
      <c r="Y136" s="288">
        <f t="shared" si="81"/>
        <v>0</v>
      </c>
      <c r="Z136" s="288">
        <f t="shared" si="81"/>
        <v>0</v>
      </c>
      <c r="AA136" s="288">
        <f t="shared" si="81"/>
        <v>0</v>
      </c>
      <c r="AB136" s="288">
        <f t="shared" si="81"/>
        <v>0</v>
      </c>
      <c r="AC136" s="288">
        <f t="shared" si="81"/>
        <v>0</v>
      </c>
      <c r="AD136" s="288">
        <f t="shared" si="81"/>
        <v>0</v>
      </c>
      <c r="AE136" s="288">
        <f t="shared" si="81"/>
        <v>0</v>
      </c>
      <c r="AF136" s="289">
        <f>SUM(T136:AE136)</f>
        <v>0</v>
      </c>
      <c r="AG136" s="239">
        <f t="shared" si="44"/>
        <v>0</v>
      </c>
      <c r="AH136" s="317">
        <f t="shared" si="45"/>
        <v>0</v>
      </c>
    </row>
    <row r="137" spans="2:34" s="273" customFormat="1" ht="12.75">
      <c r="B137" s="241"/>
      <c r="C137" s="241"/>
      <c r="D137" s="347"/>
      <c r="E137" s="271"/>
      <c r="F137" s="275"/>
      <c r="G137" s="276"/>
      <c r="H137" s="276"/>
      <c r="I137" s="276"/>
      <c r="J137" s="276"/>
      <c r="K137" s="276"/>
      <c r="L137" s="276"/>
      <c r="M137" s="276"/>
      <c r="N137" s="276"/>
      <c r="O137" s="276"/>
      <c r="P137" s="276"/>
      <c r="Q137" s="276"/>
      <c r="R137" s="276"/>
      <c r="S137" s="288">
        <f>SUM(G137:R137)</f>
        <v>0</v>
      </c>
      <c r="T137" s="288">
        <f t="shared" si="81"/>
        <v>0</v>
      </c>
      <c r="U137" s="288">
        <f t="shared" si="81"/>
        <v>0</v>
      </c>
      <c r="V137" s="288">
        <f t="shared" si="81"/>
        <v>0</v>
      </c>
      <c r="W137" s="288">
        <f t="shared" si="81"/>
        <v>0</v>
      </c>
      <c r="X137" s="288">
        <f t="shared" si="81"/>
        <v>0</v>
      </c>
      <c r="Y137" s="288">
        <f t="shared" si="81"/>
        <v>0</v>
      </c>
      <c r="Z137" s="288">
        <f t="shared" si="81"/>
        <v>0</v>
      </c>
      <c r="AA137" s="288">
        <f t="shared" si="81"/>
        <v>0</v>
      </c>
      <c r="AB137" s="288">
        <f t="shared" si="81"/>
        <v>0</v>
      </c>
      <c r="AC137" s="288">
        <f t="shared" si="81"/>
        <v>0</v>
      </c>
      <c r="AD137" s="288">
        <f t="shared" si="81"/>
        <v>0</v>
      </c>
      <c r="AE137" s="288">
        <f t="shared" si="81"/>
        <v>0</v>
      </c>
      <c r="AF137" s="289">
        <f>SUM(T137:AE137)</f>
        <v>0</v>
      </c>
      <c r="AG137" s="239">
        <f t="shared" si="44"/>
        <v>0</v>
      </c>
      <c r="AH137" s="317">
        <f t="shared" si="45"/>
        <v>0</v>
      </c>
    </row>
    <row r="138" spans="2:34" s="273" customFormat="1" ht="12.75">
      <c r="B138" s="241"/>
      <c r="C138" s="241"/>
      <c r="D138" s="347"/>
      <c r="E138" s="327"/>
      <c r="F138" s="275"/>
      <c r="G138" s="276"/>
      <c r="H138" s="276"/>
      <c r="I138" s="276"/>
      <c r="J138" s="276"/>
      <c r="K138" s="276"/>
      <c r="L138" s="276"/>
      <c r="M138" s="276"/>
      <c r="N138" s="276"/>
      <c r="O138" s="276"/>
      <c r="P138" s="276"/>
      <c r="Q138" s="276"/>
      <c r="R138" s="276"/>
      <c r="S138" s="288">
        <f>SUM(G138:R138)</f>
        <v>0</v>
      </c>
      <c r="T138" s="288">
        <f t="shared" si="81"/>
        <v>0</v>
      </c>
      <c r="U138" s="288">
        <f t="shared" si="81"/>
        <v>0</v>
      </c>
      <c r="V138" s="288">
        <f t="shared" si="81"/>
        <v>0</v>
      </c>
      <c r="W138" s="288">
        <f t="shared" si="81"/>
        <v>0</v>
      </c>
      <c r="X138" s="288">
        <f t="shared" si="81"/>
        <v>0</v>
      </c>
      <c r="Y138" s="288">
        <f t="shared" si="81"/>
        <v>0</v>
      </c>
      <c r="Z138" s="288">
        <f t="shared" si="81"/>
        <v>0</v>
      </c>
      <c r="AA138" s="288">
        <f t="shared" si="81"/>
        <v>0</v>
      </c>
      <c r="AB138" s="288">
        <f t="shared" si="81"/>
        <v>0</v>
      </c>
      <c r="AC138" s="288">
        <f t="shared" si="81"/>
        <v>0</v>
      </c>
      <c r="AD138" s="288">
        <f t="shared" si="81"/>
        <v>0</v>
      </c>
      <c r="AE138" s="288">
        <f t="shared" si="81"/>
        <v>0</v>
      </c>
      <c r="AF138" s="289">
        <f>SUM(T138:AE138)</f>
        <v>0</v>
      </c>
      <c r="AG138" s="239">
        <f t="shared" si="44"/>
        <v>0</v>
      </c>
      <c r="AH138" s="317">
        <f t="shared" si="45"/>
        <v>0</v>
      </c>
    </row>
    <row r="139" spans="2:34" s="239" customFormat="1" ht="12.75">
      <c r="B139" s="244"/>
      <c r="C139" s="244"/>
      <c r="D139" s="346" t="s">
        <v>529</v>
      </c>
      <c r="E139" s="325" t="s">
        <v>530</v>
      </c>
      <c r="F139" s="231"/>
      <c r="G139" s="231"/>
      <c r="H139" s="231"/>
      <c r="I139" s="231"/>
      <c r="J139" s="231"/>
      <c r="K139" s="231"/>
      <c r="L139" s="231"/>
      <c r="M139" s="231"/>
      <c r="N139" s="231"/>
      <c r="O139" s="231"/>
      <c r="P139" s="231"/>
      <c r="Q139" s="231"/>
      <c r="R139" s="231"/>
      <c r="S139" s="230">
        <f aca="true" t="shared" si="82" ref="S139:AF139">SUM(S140:S141)</f>
        <v>0</v>
      </c>
      <c r="T139" s="230">
        <f t="shared" si="82"/>
        <v>0</v>
      </c>
      <c r="U139" s="230">
        <f t="shared" si="82"/>
        <v>0</v>
      </c>
      <c r="V139" s="230">
        <f t="shared" si="82"/>
        <v>0</v>
      </c>
      <c r="W139" s="230">
        <f t="shared" si="82"/>
        <v>0</v>
      </c>
      <c r="X139" s="230">
        <f t="shared" si="82"/>
        <v>0</v>
      </c>
      <c r="Y139" s="230">
        <f t="shared" si="82"/>
        <v>0</v>
      </c>
      <c r="Z139" s="230">
        <f t="shared" si="82"/>
        <v>0</v>
      </c>
      <c r="AA139" s="230">
        <f t="shared" si="82"/>
        <v>0</v>
      </c>
      <c r="AB139" s="230">
        <f t="shared" si="82"/>
        <v>0</v>
      </c>
      <c r="AC139" s="230">
        <f t="shared" si="82"/>
        <v>0</v>
      </c>
      <c r="AD139" s="230">
        <f t="shared" si="82"/>
        <v>0</v>
      </c>
      <c r="AE139" s="230">
        <f t="shared" si="82"/>
        <v>0</v>
      </c>
      <c r="AF139" s="230">
        <f t="shared" si="82"/>
        <v>0</v>
      </c>
      <c r="AG139" s="239">
        <f t="shared" si="44"/>
        <v>0</v>
      </c>
      <c r="AH139" s="317">
        <f t="shared" si="45"/>
        <v>0</v>
      </c>
    </row>
    <row r="140" spans="2:34" s="273" customFormat="1" ht="12.75">
      <c r="B140" s="241"/>
      <c r="C140" s="241"/>
      <c r="D140" s="347"/>
      <c r="E140" s="327"/>
      <c r="F140" s="275"/>
      <c r="G140" s="276"/>
      <c r="H140" s="276"/>
      <c r="I140" s="276"/>
      <c r="J140" s="276"/>
      <c r="K140" s="276"/>
      <c r="L140" s="276"/>
      <c r="M140" s="276"/>
      <c r="N140" s="276"/>
      <c r="O140" s="276"/>
      <c r="P140" s="276"/>
      <c r="Q140" s="276"/>
      <c r="R140" s="276"/>
      <c r="S140" s="288">
        <f>SUM(G140:R140)</f>
        <v>0</v>
      </c>
      <c r="T140" s="288">
        <f aca="true" t="shared" si="83" ref="T140:AE141">$F140*G140</f>
        <v>0</v>
      </c>
      <c r="U140" s="288">
        <f t="shared" si="83"/>
        <v>0</v>
      </c>
      <c r="V140" s="288">
        <f t="shared" si="83"/>
        <v>0</v>
      </c>
      <c r="W140" s="288">
        <f t="shared" si="83"/>
        <v>0</v>
      </c>
      <c r="X140" s="288">
        <f t="shared" si="83"/>
        <v>0</v>
      </c>
      <c r="Y140" s="288">
        <f t="shared" si="83"/>
        <v>0</v>
      </c>
      <c r="Z140" s="288">
        <f t="shared" si="83"/>
        <v>0</v>
      </c>
      <c r="AA140" s="288">
        <f t="shared" si="83"/>
        <v>0</v>
      </c>
      <c r="AB140" s="288">
        <f t="shared" si="83"/>
        <v>0</v>
      </c>
      <c r="AC140" s="288">
        <f t="shared" si="83"/>
        <v>0</v>
      </c>
      <c r="AD140" s="288">
        <f t="shared" si="83"/>
        <v>0</v>
      </c>
      <c r="AE140" s="288">
        <f t="shared" si="83"/>
        <v>0</v>
      </c>
      <c r="AF140" s="289">
        <f>SUM(T140:AE140)</f>
        <v>0</v>
      </c>
      <c r="AG140" s="239">
        <f aca="true" t="shared" si="84" ref="AG140:AG194">F140*S140</f>
        <v>0</v>
      </c>
      <c r="AH140" s="317">
        <f aca="true" t="shared" si="85" ref="AH140:AH194">AG140-AF140</f>
        <v>0</v>
      </c>
    </row>
    <row r="141" spans="2:34" s="273" customFormat="1" ht="12.75">
      <c r="B141" s="241"/>
      <c r="C141" s="241"/>
      <c r="D141" s="347"/>
      <c r="E141" s="327"/>
      <c r="F141" s="275"/>
      <c r="G141" s="276"/>
      <c r="H141" s="276"/>
      <c r="I141" s="276"/>
      <c r="J141" s="276"/>
      <c r="K141" s="276"/>
      <c r="L141" s="276"/>
      <c r="M141" s="276"/>
      <c r="N141" s="276"/>
      <c r="O141" s="276"/>
      <c r="P141" s="276"/>
      <c r="Q141" s="276"/>
      <c r="R141" s="276"/>
      <c r="S141" s="288">
        <f>SUM(G141:R141)</f>
        <v>0</v>
      </c>
      <c r="T141" s="288">
        <f t="shared" si="83"/>
        <v>0</v>
      </c>
      <c r="U141" s="288">
        <f t="shared" si="83"/>
        <v>0</v>
      </c>
      <c r="V141" s="288">
        <f t="shared" si="83"/>
        <v>0</v>
      </c>
      <c r="W141" s="288">
        <f t="shared" si="83"/>
        <v>0</v>
      </c>
      <c r="X141" s="288">
        <f t="shared" si="83"/>
        <v>0</v>
      </c>
      <c r="Y141" s="288">
        <f t="shared" si="83"/>
        <v>0</v>
      </c>
      <c r="Z141" s="288">
        <f t="shared" si="83"/>
        <v>0</v>
      </c>
      <c r="AA141" s="288">
        <f t="shared" si="83"/>
        <v>0</v>
      </c>
      <c r="AB141" s="288">
        <f t="shared" si="83"/>
        <v>0</v>
      </c>
      <c r="AC141" s="288">
        <f t="shared" si="83"/>
        <v>0</v>
      </c>
      <c r="AD141" s="288">
        <f t="shared" si="83"/>
        <v>0</v>
      </c>
      <c r="AE141" s="288">
        <f t="shared" si="83"/>
        <v>0</v>
      </c>
      <c r="AF141" s="289">
        <f>SUM(T141:AE141)</f>
        <v>0</v>
      </c>
      <c r="AG141" s="239">
        <f t="shared" si="84"/>
        <v>0</v>
      </c>
      <c r="AH141" s="317">
        <f t="shared" si="85"/>
        <v>0</v>
      </c>
    </row>
    <row r="142" spans="2:34" s="239" customFormat="1" ht="12.75">
      <c r="B142" s="244"/>
      <c r="C142" s="244"/>
      <c r="D142" s="346" t="s">
        <v>390</v>
      </c>
      <c r="E142" s="325" t="s">
        <v>531</v>
      </c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0">
        <f aca="true" t="shared" si="86" ref="S142:AF142">SUM(S143:S144)</f>
        <v>0</v>
      </c>
      <c r="T142" s="230">
        <f t="shared" si="86"/>
        <v>0</v>
      </c>
      <c r="U142" s="230">
        <f t="shared" si="86"/>
        <v>0</v>
      </c>
      <c r="V142" s="230">
        <f t="shared" si="86"/>
        <v>0</v>
      </c>
      <c r="W142" s="230">
        <f t="shared" si="86"/>
        <v>0</v>
      </c>
      <c r="X142" s="230">
        <f t="shared" si="86"/>
        <v>0</v>
      </c>
      <c r="Y142" s="230">
        <f t="shared" si="86"/>
        <v>0</v>
      </c>
      <c r="Z142" s="230">
        <f t="shared" si="86"/>
        <v>0</v>
      </c>
      <c r="AA142" s="230">
        <f t="shared" si="86"/>
        <v>0</v>
      </c>
      <c r="AB142" s="230">
        <f t="shared" si="86"/>
        <v>0</v>
      </c>
      <c r="AC142" s="230">
        <f t="shared" si="86"/>
        <v>0</v>
      </c>
      <c r="AD142" s="230">
        <f t="shared" si="86"/>
        <v>0</v>
      </c>
      <c r="AE142" s="230">
        <f t="shared" si="86"/>
        <v>0</v>
      </c>
      <c r="AF142" s="230">
        <f t="shared" si="86"/>
        <v>0</v>
      </c>
      <c r="AG142" s="239">
        <f t="shared" si="84"/>
        <v>0</v>
      </c>
      <c r="AH142" s="317"/>
    </row>
    <row r="143" spans="2:34" s="273" customFormat="1" ht="12.75">
      <c r="B143" s="241"/>
      <c r="C143" s="241"/>
      <c r="D143" s="347"/>
      <c r="E143" s="329"/>
      <c r="F143" s="275"/>
      <c r="G143" s="276"/>
      <c r="H143" s="276"/>
      <c r="I143" s="276"/>
      <c r="J143" s="276"/>
      <c r="K143" s="276"/>
      <c r="L143" s="276"/>
      <c r="M143" s="276"/>
      <c r="N143" s="276"/>
      <c r="O143" s="276"/>
      <c r="P143" s="276"/>
      <c r="Q143" s="276"/>
      <c r="R143" s="276"/>
      <c r="S143" s="288">
        <f>SUM(G143:R143)</f>
        <v>0</v>
      </c>
      <c r="T143" s="288">
        <f aca="true" t="shared" si="87" ref="T143:AE144">$F143*G143</f>
        <v>0</v>
      </c>
      <c r="U143" s="288">
        <f t="shared" si="87"/>
        <v>0</v>
      </c>
      <c r="V143" s="288">
        <f t="shared" si="87"/>
        <v>0</v>
      </c>
      <c r="W143" s="288">
        <f t="shared" si="87"/>
        <v>0</v>
      </c>
      <c r="X143" s="288">
        <f t="shared" si="87"/>
        <v>0</v>
      </c>
      <c r="Y143" s="288">
        <f t="shared" si="87"/>
        <v>0</v>
      </c>
      <c r="Z143" s="288">
        <f t="shared" si="87"/>
        <v>0</v>
      </c>
      <c r="AA143" s="288">
        <f t="shared" si="87"/>
        <v>0</v>
      </c>
      <c r="AB143" s="288">
        <f t="shared" si="87"/>
        <v>0</v>
      </c>
      <c r="AC143" s="288">
        <f t="shared" si="87"/>
        <v>0</v>
      </c>
      <c r="AD143" s="288">
        <f t="shared" si="87"/>
        <v>0</v>
      </c>
      <c r="AE143" s="288">
        <f t="shared" si="87"/>
        <v>0</v>
      </c>
      <c r="AF143" s="289">
        <f>SUM(T143:AE143)</f>
        <v>0</v>
      </c>
      <c r="AG143" s="239">
        <f t="shared" si="84"/>
        <v>0</v>
      </c>
      <c r="AH143" s="317">
        <f t="shared" si="85"/>
        <v>0</v>
      </c>
    </row>
    <row r="144" spans="2:34" s="273" customFormat="1" ht="12.75">
      <c r="B144" s="241"/>
      <c r="C144" s="241"/>
      <c r="D144" s="347"/>
      <c r="E144" s="327"/>
      <c r="F144" s="275"/>
      <c r="G144" s="276"/>
      <c r="H144" s="276"/>
      <c r="I144" s="276"/>
      <c r="J144" s="276"/>
      <c r="K144" s="276"/>
      <c r="L144" s="276"/>
      <c r="M144" s="276"/>
      <c r="N144" s="276"/>
      <c r="O144" s="276"/>
      <c r="P144" s="276"/>
      <c r="Q144" s="276"/>
      <c r="R144" s="276"/>
      <c r="S144" s="288">
        <f>SUM(G144:R144)</f>
        <v>0</v>
      </c>
      <c r="T144" s="288">
        <f t="shared" si="87"/>
        <v>0</v>
      </c>
      <c r="U144" s="288">
        <f t="shared" si="87"/>
        <v>0</v>
      </c>
      <c r="V144" s="288">
        <f t="shared" si="87"/>
        <v>0</v>
      </c>
      <c r="W144" s="288">
        <f t="shared" si="87"/>
        <v>0</v>
      </c>
      <c r="X144" s="288">
        <f t="shared" si="87"/>
        <v>0</v>
      </c>
      <c r="Y144" s="288">
        <f t="shared" si="87"/>
        <v>0</v>
      </c>
      <c r="Z144" s="288">
        <f t="shared" si="87"/>
        <v>0</v>
      </c>
      <c r="AA144" s="288">
        <f t="shared" si="87"/>
        <v>0</v>
      </c>
      <c r="AB144" s="288">
        <f t="shared" si="87"/>
        <v>0</v>
      </c>
      <c r="AC144" s="288">
        <f t="shared" si="87"/>
        <v>0</v>
      </c>
      <c r="AD144" s="288">
        <f t="shared" si="87"/>
        <v>0</v>
      </c>
      <c r="AE144" s="288">
        <f t="shared" si="87"/>
        <v>0</v>
      </c>
      <c r="AF144" s="289">
        <f>SUM(T144:AE144)</f>
        <v>0</v>
      </c>
      <c r="AG144" s="239">
        <f t="shared" si="84"/>
        <v>0</v>
      </c>
      <c r="AH144" s="317">
        <f t="shared" si="85"/>
        <v>0</v>
      </c>
    </row>
    <row r="145" spans="2:34" s="239" customFormat="1" ht="12.75">
      <c r="B145" s="244"/>
      <c r="C145" s="244"/>
      <c r="D145" s="346" t="s">
        <v>391</v>
      </c>
      <c r="E145" s="325" t="s">
        <v>532</v>
      </c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0">
        <f aca="true" t="shared" si="88" ref="S145:AF145">SUM(S146:S148)</f>
        <v>0</v>
      </c>
      <c r="T145" s="230">
        <f t="shared" si="88"/>
        <v>0</v>
      </c>
      <c r="U145" s="230">
        <f t="shared" si="88"/>
        <v>0</v>
      </c>
      <c r="V145" s="230">
        <f t="shared" si="88"/>
        <v>0</v>
      </c>
      <c r="W145" s="230">
        <f t="shared" si="88"/>
        <v>0</v>
      </c>
      <c r="X145" s="230">
        <f t="shared" si="88"/>
        <v>0</v>
      </c>
      <c r="Y145" s="230">
        <f t="shared" si="88"/>
        <v>0</v>
      </c>
      <c r="Z145" s="230">
        <f t="shared" si="88"/>
        <v>0</v>
      </c>
      <c r="AA145" s="230">
        <f t="shared" si="88"/>
        <v>0</v>
      </c>
      <c r="AB145" s="230">
        <f t="shared" si="88"/>
        <v>0</v>
      </c>
      <c r="AC145" s="230">
        <f t="shared" si="88"/>
        <v>0</v>
      </c>
      <c r="AD145" s="230">
        <f t="shared" si="88"/>
        <v>0</v>
      </c>
      <c r="AE145" s="230">
        <f t="shared" si="88"/>
        <v>0</v>
      </c>
      <c r="AF145" s="230">
        <f t="shared" si="88"/>
        <v>0</v>
      </c>
      <c r="AG145" s="239">
        <f t="shared" si="84"/>
        <v>0</v>
      </c>
      <c r="AH145" s="317"/>
    </row>
    <row r="146" spans="2:34" s="273" customFormat="1" ht="12.75">
      <c r="B146" s="241"/>
      <c r="C146" s="241"/>
      <c r="D146" s="347"/>
      <c r="E146" s="327"/>
      <c r="F146" s="275"/>
      <c r="G146" s="276"/>
      <c r="H146" s="276"/>
      <c r="I146" s="276"/>
      <c r="J146" s="276"/>
      <c r="K146" s="276"/>
      <c r="L146" s="276"/>
      <c r="M146" s="276"/>
      <c r="N146" s="276"/>
      <c r="O146" s="276"/>
      <c r="P146" s="276"/>
      <c r="Q146" s="276"/>
      <c r="R146" s="276"/>
      <c r="S146" s="288">
        <f>SUM(G146:R146)</f>
        <v>0</v>
      </c>
      <c r="T146" s="288">
        <f aca="true" t="shared" si="89" ref="T146:AE148">$F146*G146</f>
        <v>0</v>
      </c>
      <c r="U146" s="288">
        <f t="shared" si="89"/>
        <v>0</v>
      </c>
      <c r="V146" s="288">
        <f t="shared" si="89"/>
        <v>0</v>
      </c>
      <c r="W146" s="288">
        <f t="shared" si="89"/>
        <v>0</v>
      </c>
      <c r="X146" s="288">
        <f t="shared" si="89"/>
        <v>0</v>
      </c>
      <c r="Y146" s="288">
        <f t="shared" si="89"/>
        <v>0</v>
      </c>
      <c r="Z146" s="288">
        <f t="shared" si="89"/>
        <v>0</v>
      </c>
      <c r="AA146" s="288">
        <f t="shared" si="89"/>
        <v>0</v>
      </c>
      <c r="AB146" s="288">
        <f t="shared" si="89"/>
        <v>0</v>
      </c>
      <c r="AC146" s="288">
        <f t="shared" si="89"/>
        <v>0</v>
      </c>
      <c r="AD146" s="288">
        <f t="shared" si="89"/>
        <v>0</v>
      </c>
      <c r="AE146" s="288">
        <f t="shared" si="89"/>
        <v>0</v>
      </c>
      <c r="AF146" s="289">
        <f>SUM(T146:AE146)</f>
        <v>0</v>
      </c>
      <c r="AG146" s="239">
        <f t="shared" si="84"/>
        <v>0</v>
      </c>
      <c r="AH146" s="317">
        <f t="shared" si="85"/>
        <v>0</v>
      </c>
    </row>
    <row r="147" spans="2:34" s="273" customFormat="1" ht="12.75">
      <c r="B147" s="241"/>
      <c r="C147" s="241"/>
      <c r="D147" s="347"/>
      <c r="E147" s="327"/>
      <c r="F147" s="275"/>
      <c r="G147" s="276"/>
      <c r="H147" s="276"/>
      <c r="I147" s="276"/>
      <c r="J147" s="276"/>
      <c r="K147" s="276"/>
      <c r="L147" s="276"/>
      <c r="M147" s="276"/>
      <c r="N147" s="276"/>
      <c r="O147" s="276"/>
      <c r="P147" s="276"/>
      <c r="Q147" s="276"/>
      <c r="R147" s="276"/>
      <c r="S147" s="288">
        <f>SUM(G147:R147)</f>
        <v>0</v>
      </c>
      <c r="T147" s="288">
        <f t="shared" si="89"/>
        <v>0</v>
      </c>
      <c r="U147" s="288">
        <f t="shared" si="89"/>
        <v>0</v>
      </c>
      <c r="V147" s="288">
        <f t="shared" si="89"/>
        <v>0</v>
      </c>
      <c r="W147" s="288">
        <f t="shared" si="89"/>
        <v>0</v>
      </c>
      <c r="X147" s="288">
        <f t="shared" si="89"/>
        <v>0</v>
      </c>
      <c r="Y147" s="288">
        <f t="shared" si="89"/>
        <v>0</v>
      </c>
      <c r="Z147" s="288">
        <f t="shared" si="89"/>
        <v>0</v>
      </c>
      <c r="AA147" s="288">
        <f t="shared" si="89"/>
        <v>0</v>
      </c>
      <c r="AB147" s="288">
        <f t="shared" si="89"/>
        <v>0</v>
      </c>
      <c r="AC147" s="288">
        <f t="shared" si="89"/>
        <v>0</v>
      </c>
      <c r="AD147" s="288">
        <f t="shared" si="89"/>
        <v>0</v>
      </c>
      <c r="AE147" s="288">
        <f t="shared" si="89"/>
        <v>0</v>
      </c>
      <c r="AF147" s="289">
        <f>SUM(T147:AE147)</f>
        <v>0</v>
      </c>
      <c r="AG147" s="239">
        <f t="shared" si="84"/>
        <v>0</v>
      </c>
      <c r="AH147" s="317">
        <f t="shared" si="85"/>
        <v>0</v>
      </c>
    </row>
    <row r="148" spans="2:34" s="273" customFormat="1" ht="12.75">
      <c r="B148" s="241"/>
      <c r="C148" s="241"/>
      <c r="D148" s="347"/>
      <c r="E148" s="327"/>
      <c r="F148" s="275"/>
      <c r="G148" s="276"/>
      <c r="H148" s="276"/>
      <c r="I148" s="276"/>
      <c r="J148" s="276"/>
      <c r="K148" s="276"/>
      <c r="L148" s="276"/>
      <c r="M148" s="276"/>
      <c r="N148" s="276"/>
      <c r="O148" s="276"/>
      <c r="P148" s="276"/>
      <c r="Q148" s="276"/>
      <c r="R148" s="276"/>
      <c r="S148" s="288">
        <f>SUM(G148:R148)</f>
        <v>0</v>
      </c>
      <c r="T148" s="288">
        <f t="shared" si="89"/>
        <v>0</v>
      </c>
      <c r="U148" s="288">
        <f t="shared" si="89"/>
        <v>0</v>
      </c>
      <c r="V148" s="288">
        <f t="shared" si="89"/>
        <v>0</v>
      </c>
      <c r="W148" s="288">
        <f t="shared" si="89"/>
        <v>0</v>
      </c>
      <c r="X148" s="288">
        <f t="shared" si="89"/>
        <v>0</v>
      </c>
      <c r="Y148" s="288">
        <f t="shared" si="89"/>
        <v>0</v>
      </c>
      <c r="Z148" s="288">
        <f t="shared" si="89"/>
        <v>0</v>
      </c>
      <c r="AA148" s="288">
        <f t="shared" si="89"/>
        <v>0</v>
      </c>
      <c r="AB148" s="288">
        <f t="shared" si="89"/>
        <v>0</v>
      </c>
      <c r="AC148" s="288">
        <f t="shared" si="89"/>
        <v>0</v>
      </c>
      <c r="AD148" s="288">
        <f t="shared" si="89"/>
        <v>0</v>
      </c>
      <c r="AE148" s="288">
        <f t="shared" si="89"/>
        <v>0</v>
      </c>
      <c r="AF148" s="289">
        <f>SUM(T148:AE148)</f>
        <v>0</v>
      </c>
      <c r="AG148" s="239">
        <f t="shared" si="84"/>
        <v>0</v>
      </c>
      <c r="AH148" s="317">
        <f t="shared" si="85"/>
        <v>0</v>
      </c>
    </row>
    <row r="149" spans="2:34" s="239" customFormat="1" ht="12.75">
      <c r="B149" s="244"/>
      <c r="C149" s="244"/>
      <c r="D149" s="346" t="s">
        <v>392</v>
      </c>
      <c r="E149" s="325" t="s">
        <v>533</v>
      </c>
      <c r="F149" s="231"/>
      <c r="G149" s="231"/>
      <c r="H149" s="231"/>
      <c r="I149" s="231"/>
      <c r="J149" s="231"/>
      <c r="K149" s="231"/>
      <c r="L149" s="231"/>
      <c r="M149" s="231"/>
      <c r="N149" s="231"/>
      <c r="O149" s="231"/>
      <c r="P149" s="231"/>
      <c r="Q149" s="231"/>
      <c r="R149" s="231"/>
      <c r="S149" s="230">
        <f aca="true" t="shared" si="90" ref="S149:AF149">SUM(S150:S151)</f>
        <v>0</v>
      </c>
      <c r="T149" s="230">
        <f t="shared" si="90"/>
        <v>0</v>
      </c>
      <c r="U149" s="230">
        <f t="shared" si="90"/>
        <v>0</v>
      </c>
      <c r="V149" s="230">
        <f t="shared" si="90"/>
        <v>0</v>
      </c>
      <c r="W149" s="230">
        <f t="shared" si="90"/>
        <v>0</v>
      </c>
      <c r="X149" s="230">
        <f t="shared" si="90"/>
        <v>0</v>
      </c>
      <c r="Y149" s="230">
        <f t="shared" si="90"/>
        <v>0</v>
      </c>
      <c r="Z149" s="230">
        <f t="shared" si="90"/>
        <v>0</v>
      </c>
      <c r="AA149" s="230">
        <f t="shared" si="90"/>
        <v>0</v>
      </c>
      <c r="AB149" s="230">
        <f t="shared" si="90"/>
        <v>0</v>
      </c>
      <c r="AC149" s="230">
        <f t="shared" si="90"/>
        <v>0</v>
      </c>
      <c r="AD149" s="230">
        <f t="shared" si="90"/>
        <v>0</v>
      </c>
      <c r="AE149" s="230">
        <f t="shared" si="90"/>
        <v>0</v>
      </c>
      <c r="AF149" s="230">
        <f t="shared" si="90"/>
        <v>0</v>
      </c>
      <c r="AG149" s="239">
        <f t="shared" si="84"/>
        <v>0</v>
      </c>
      <c r="AH149" s="317"/>
    </row>
    <row r="150" spans="2:34" s="273" customFormat="1" ht="12.75">
      <c r="B150" s="241"/>
      <c r="C150" s="241"/>
      <c r="D150" s="347"/>
      <c r="E150" s="330"/>
      <c r="F150" s="275"/>
      <c r="G150" s="276"/>
      <c r="H150" s="276"/>
      <c r="I150" s="276"/>
      <c r="J150" s="276"/>
      <c r="K150" s="276"/>
      <c r="L150" s="276"/>
      <c r="M150" s="276"/>
      <c r="N150" s="276"/>
      <c r="O150" s="276"/>
      <c r="P150" s="276"/>
      <c r="Q150" s="276"/>
      <c r="R150" s="276"/>
      <c r="S150" s="288">
        <f>SUM(G150:R150)</f>
        <v>0</v>
      </c>
      <c r="T150" s="288">
        <f aca="true" t="shared" si="91" ref="T150:AE151">$F150*G150</f>
        <v>0</v>
      </c>
      <c r="U150" s="288">
        <f t="shared" si="91"/>
        <v>0</v>
      </c>
      <c r="V150" s="288">
        <f t="shared" si="91"/>
        <v>0</v>
      </c>
      <c r="W150" s="288">
        <f t="shared" si="91"/>
        <v>0</v>
      </c>
      <c r="X150" s="288">
        <f t="shared" si="91"/>
        <v>0</v>
      </c>
      <c r="Y150" s="288">
        <f t="shared" si="91"/>
        <v>0</v>
      </c>
      <c r="Z150" s="288">
        <f t="shared" si="91"/>
        <v>0</v>
      </c>
      <c r="AA150" s="288">
        <f t="shared" si="91"/>
        <v>0</v>
      </c>
      <c r="AB150" s="288">
        <f t="shared" si="91"/>
        <v>0</v>
      </c>
      <c r="AC150" s="288">
        <f t="shared" si="91"/>
        <v>0</v>
      </c>
      <c r="AD150" s="288">
        <f t="shared" si="91"/>
        <v>0</v>
      </c>
      <c r="AE150" s="288">
        <f t="shared" si="91"/>
        <v>0</v>
      </c>
      <c r="AF150" s="289">
        <f>SUM(T150:AE150)</f>
        <v>0</v>
      </c>
      <c r="AG150" s="239">
        <f t="shared" si="84"/>
        <v>0</v>
      </c>
      <c r="AH150" s="317">
        <f t="shared" si="85"/>
        <v>0</v>
      </c>
    </row>
    <row r="151" spans="2:34" s="273" customFormat="1" ht="12.75">
      <c r="B151" s="241"/>
      <c r="C151" s="241"/>
      <c r="D151" s="347"/>
      <c r="E151" s="329"/>
      <c r="F151" s="275"/>
      <c r="G151" s="276"/>
      <c r="H151" s="276"/>
      <c r="I151" s="276"/>
      <c r="J151" s="276"/>
      <c r="K151" s="276"/>
      <c r="L151" s="276"/>
      <c r="M151" s="276"/>
      <c r="N151" s="276"/>
      <c r="O151" s="276"/>
      <c r="P151" s="276"/>
      <c r="Q151" s="276"/>
      <c r="R151" s="276"/>
      <c r="S151" s="288">
        <f>SUM(G151:R151)</f>
        <v>0</v>
      </c>
      <c r="T151" s="288">
        <f t="shared" si="91"/>
        <v>0</v>
      </c>
      <c r="U151" s="288">
        <f t="shared" si="91"/>
        <v>0</v>
      </c>
      <c r="V151" s="288">
        <f t="shared" si="91"/>
        <v>0</v>
      </c>
      <c r="W151" s="288">
        <f t="shared" si="91"/>
        <v>0</v>
      </c>
      <c r="X151" s="288">
        <f t="shared" si="91"/>
        <v>0</v>
      </c>
      <c r="Y151" s="288">
        <f t="shared" si="91"/>
        <v>0</v>
      </c>
      <c r="Z151" s="288">
        <f t="shared" si="91"/>
        <v>0</v>
      </c>
      <c r="AA151" s="288">
        <f t="shared" si="91"/>
        <v>0</v>
      </c>
      <c r="AB151" s="288">
        <f t="shared" si="91"/>
        <v>0</v>
      </c>
      <c r="AC151" s="288">
        <f t="shared" si="91"/>
        <v>0</v>
      </c>
      <c r="AD151" s="288">
        <f t="shared" si="91"/>
        <v>0</v>
      </c>
      <c r="AE151" s="288">
        <f t="shared" si="91"/>
        <v>0</v>
      </c>
      <c r="AF151" s="289">
        <f>SUM(T151:AE151)</f>
        <v>0</v>
      </c>
      <c r="AG151" s="239">
        <f t="shared" si="84"/>
        <v>0</v>
      </c>
      <c r="AH151" s="317">
        <f t="shared" si="85"/>
        <v>0</v>
      </c>
    </row>
    <row r="152" spans="2:34" s="239" customFormat="1" ht="12.75">
      <c r="B152" s="244"/>
      <c r="C152" s="244"/>
      <c r="D152" s="346" t="s">
        <v>393</v>
      </c>
      <c r="E152" s="325" t="s">
        <v>534</v>
      </c>
      <c r="F152" s="231"/>
      <c r="G152" s="231"/>
      <c r="H152" s="231"/>
      <c r="I152" s="231"/>
      <c r="J152" s="231"/>
      <c r="K152" s="231"/>
      <c r="L152" s="231"/>
      <c r="M152" s="231"/>
      <c r="N152" s="231"/>
      <c r="O152" s="231"/>
      <c r="P152" s="231"/>
      <c r="Q152" s="231"/>
      <c r="R152" s="231"/>
      <c r="S152" s="230">
        <f aca="true" t="shared" si="92" ref="S152:AF152">SUM(S153:S156)</f>
        <v>0</v>
      </c>
      <c r="T152" s="230">
        <f t="shared" si="92"/>
        <v>0</v>
      </c>
      <c r="U152" s="230">
        <f t="shared" si="92"/>
        <v>0</v>
      </c>
      <c r="V152" s="230">
        <f t="shared" si="92"/>
        <v>0</v>
      </c>
      <c r="W152" s="230">
        <f t="shared" si="92"/>
        <v>0</v>
      </c>
      <c r="X152" s="230">
        <f t="shared" si="92"/>
        <v>0</v>
      </c>
      <c r="Y152" s="230">
        <f t="shared" si="92"/>
        <v>0</v>
      </c>
      <c r="Z152" s="230">
        <f t="shared" si="92"/>
        <v>0</v>
      </c>
      <c r="AA152" s="230">
        <f t="shared" si="92"/>
        <v>0</v>
      </c>
      <c r="AB152" s="230">
        <f t="shared" si="92"/>
        <v>0</v>
      </c>
      <c r="AC152" s="230">
        <f t="shared" si="92"/>
        <v>0</v>
      </c>
      <c r="AD152" s="230">
        <f t="shared" si="92"/>
        <v>0</v>
      </c>
      <c r="AE152" s="230">
        <f t="shared" si="92"/>
        <v>0</v>
      </c>
      <c r="AF152" s="230">
        <f t="shared" si="92"/>
        <v>0</v>
      </c>
      <c r="AG152" s="239">
        <f t="shared" si="84"/>
        <v>0</v>
      </c>
      <c r="AH152" s="317"/>
    </row>
    <row r="153" spans="2:34" s="273" customFormat="1" ht="12.75">
      <c r="B153" s="241"/>
      <c r="C153" s="241"/>
      <c r="D153" s="347"/>
      <c r="E153" s="327"/>
      <c r="F153" s="275"/>
      <c r="G153" s="276"/>
      <c r="H153" s="276"/>
      <c r="I153" s="276"/>
      <c r="J153" s="276"/>
      <c r="K153" s="276"/>
      <c r="L153" s="276"/>
      <c r="M153" s="276"/>
      <c r="N153" s="276"/>
      <c r="O153" s="276"/>
      <c r="P153" s="276"/>
      <c r="Q153" s="276"/>
      <c r="R153" s="276"/>
      <c r="S153" s="288">
        <f>SUM(G153:R153)</f>
        <v>0</v>
      </c>
      <c r="T153" s="288">
        <f aca="true" t="shared" si="93" ref="T153:AE156">$F153*G153</f>
        <v>0</v>
      </c>
      <c r="U153" s="288">
        <f t="shared" si="93"/>
        <v>0</v>
      </c>
      <c r="V153" s="288">
        <f t="shared" si="93"/>
        <v>0</v>
      </c>
      <c r="W153" s="288">
        <f t="shared" si="93"/>
        <v>0</v>
      </c>
      <c r="X153" s="288">
        <f t="shared" si="93"/>
        <v>0</v>
      </c>
      <c r="Y153" s="288">
        <f t="shared" si="93"/>
        <v>0</v>
      </c>
      <c r="Z153" s="288">
        <f t="shared" si="93"/>
        <v>0</v>
      </c>
      <c r="AA153" s="288">
        <f t="shared" si="93"/>
        <v>0</v>
      </c>
      <c r="AB153" s="288">
        <f t="shared" si="93"/>
        <v>0</v>
      </c>
      <c r="AC153" s="288">
        <f t="shared" si="93"/>
        <v>0</v>
      </c>
      <c r="AD153" s="288">
        <f t="shared" si="93"/>
        <v>0</v>
      </c>
      <c r="AE153" s="288">
        <f t="shared" si="93"/>
        <v>0</v>
      </c>
      <c r="AF153" s="289">
        <f>SUM(T153:AE153)</f>
        <v>0</v>
      </c>
      <c r="AG153" s="239">
        <f t="shared" si="84"/>
        <v>0</v>
      </c>
      <c r="AH153" s="317">
        <f t="shared" si="85"/>
        <v>0</v>
      </c>
    </row>
    <row r="154" spans="2:34" s="273" customFormat="1" ht="12.75">
      <c r="B154" s="241"/>
      <c r="C154" s="241"/>
      <c r="D154" s="347"/>
      <c r="E154" s="329"/>
      <c r="F154" s="275"/>
      <c r="G154" s="276"/>
      <c r="H154" s="276"/>
      <c r="I154" s="276"/>
      <c r="J154" s="276"/>
      <c r="K154" s="276"/>
      <c r="L154" s="276"/>
      <c r="M154" s="276"/>
      <c r="N154" s="276"/>
      <c r="O154" s="276"/>
      <c r="P154" s="276"/>
      <c r="Q154" s="276"/>
      <c r="R154" s="276"/>
      <c r="S154" s="288">
        <f>SUM(G154:R154)</f>
        <v>0</v>
      </c>
      <c r="T154" s="288">
        <f t="shared" si="93"/>
        <v>0</v>
      </c>
      <c r="U154" s="288">
        <f t="shared" si="93"/>
        <v>0</v>
      </c>
      <c r="V154" s="288">
        <f t="shared" si="93"/>
        <v>0</v>
      </c>
      <c r="W154" s="288">
        <f t="shared" si="93"/>
        <v>0</v>
      </c>
      <c r="X154" s="288">
        <f t="shared" si="93"/>
        <v>0</v>
      </c>
      <c r="Y154" s="288">
        <f t="shared" si="93"/>
        <v>0</v>
      </c>
      <c r="Z154" s="288">
        <f t="shared" si="93"/>
        <v>0</v>
      </c>
      <c r="AA154" s="288">
        <f t="shared" si="93"/>
        <v>0</v>
      </c>
      <c r="AB154" s="288">
        <f t="shared" si="93"/>
        <v>0</v>
      </c>
      <c r="AC154" s="288">
        <f t="shared" si="93"/>
        <v>0</v>
      </c>
      <c r="AD154" s="288">
        <f t="shared" si="93"/>
        <v>0</v>
      </c>
      <c r="AE154" s="288">
        <f t="shared" si="93"/>
        <v>0</v>
      </c>
      <c r="AF154" s="289">
        <f>SUM(T154:AE154)</f>
        <v>0</v>
      </c>
      <c r="AG154" s="239">
        <f t="shared" si="84"/>
        <v>0</v>
      </c>
      <c r="AH154" s="317">
        <f t="shared" si="85"/>
        <v>0</v>
      </c>
    </row>
    <row r="155" spans="2:34" s="273" customFormat="1" ht="12.75">
      <c r="B155" s="241"/>
      <c r="C155" s="241"/>
      <c r="D155" s="347"/>
      <c r="E155" s="303"/>
      <c r="F155" s="275"/>
      <c r="G155" s="275"/>
      <c r="H155" s="275"/>
      <c r="I155" s="275"/>
      <c r="J155" s="275"/>
      <c r="K155" s="275"/>
      <c r="L155" s="275"/>
      <c r="M155" s="275"/>
      <c r="N155" s="275"/>
      <c r="O155" s="275"/>
      <c r="P155" s="275"/>
      <c r="Q155" s="275"/>
      <c r="R155" s="275"/>
      <c r="S155" s="288">
        <f>SUM(G155:R155)</f>
        <v>0</v>
      </c>
      <c r="T155" s="288">
        <f t="shared" si="93"/>
        <v>0</v>
      </c>
      <c r="U155" s="288">
        <f t="shared" si="93"/>
        <v>0</v>
      </c>
      <c r="V155" s="288">
        <f t="shared" si="93"/>
        <v>0</v>
      </c>
      <c r="W155" s="288">
        <f t="shared" si="93"/>
        <v>0</v>
      </c>
      <c r="X155" s="288">
        <f t="shared" si="93"/>
        <v>0</v>
      </c>
      <c r="Y155" s="288">
        <f t="shared" si="93"/>
        <v>0</v>
      </c>
      <c r="Z155" s="288">
        <f t="shared" si="93"/>
        <v>0</v>
      </c>
      <c r="AA155" s="288">
        <f t="shared" si="93"/>
        <v>0</v>
      </c>
      <c r="AB155" s="288">
        <f t="shared" si="93"/>
        <v>0</v>
      </c>
      <c r="AC155" s="288">
        <f t="shared" si="93"/>
        <v>0</v>
      </c>
      <c r="AD155" s="288">
        <f t="shared" si="93"/>
        <v>0</v>
      </c>
      <c r="AE155" s="288">
        <f t="shared" si="93"/>
        <v>0</v>
      </c>
      <c r="AF155" s="289">
        <f>SUM(T155:AE155)</f>
        <v>0</v>
      </c>
      <c r="AG155" s="239">
        <f t="shared" si="84"/>
        <v>0</v>
      </c>
      <c r="AH155" s="317">
        <f t="shared" si="85"/>
        <v>0</v>
      </c>
    </row>
    <row r="156" spans="2:34" s="273" customFormat="1" ht="12.75">
      <c r="B156" s="241"/>
      <c r="C156" s="241"/>
      <c r="D156" s="347"/>
      <c r="E156" s="327"/>
      <c r="F156" s="275"/>
      <c r="G156" s="276"/>
      <c r="H156" s="276"/>
      <c r="I156" s="276"/>
      <c r="J156" s="276"/>
      <c r="K156" s="276"/>
      <c r="L156" s="276"/>
      <c r="M156" s="276"/>
      <c r="N156" s="276"/>
      <c r="O156" s="276"/>
      <c r="P156" s="276"/>
      <c r="Q156" s="276"/>
      <c r="R156" s="276"/>
      <c r="S156" s="288">
        <f>SUM(G156:R156)</f>
        <v>0</v>
      </c>
      <c r="T156" s="288">
        <f t="shared" si="93"/>
        <v>0</v>
      </c>
      <c r="U156" s="288">
        <f t="shared" si="93"/>
        <v>0</v>
      </c>
      <c r="V156" s="288">
        <f t="shared" si="93"/>
        <v>0</v>
      </c>
      <c r="W156" s="288">
        <f t="shared" si="93"/>
        <v>0</v>
      </c>
      <c r="X156" s="288">
        <f t="shared" si="93"/>
        <v>0</v>
      </c>
      <c r="Y156" s="288">
        <f t="shared" si="93"/>
        <v>0</v>
      </c>
      <c r="Z156" s="288">
        <f t="shared" si="93"/>
        <v>0</v>
      </c>
      <c r="AA156" s="288">
        <f t="shared" si="93"/>
        <v>0</v>
      </c>
      <c r="AB156" s="288">
        <f t="shared" si="93"/>
        <v>0</v>
      </c>
      <c r="AC156" s="288">
        <f t="shared" si="93"/>
        <v>0</v>
      </c>
      <c r="AD156" s="288">
        <f t="shared" si="93"/>
        <v>0</v>
      </c>
      <c r="AE156" s="288">
        <f t="shared" si="93"/>
        <v>0</v>
      </c>
      <c r="AF156" s="289">
        <f>SUM(T156:AE156)</f>
        <v>0</v>
      </c>
      <c r="AG156" s="239">
        <f t="shared" si="84"/>
        <v>0</v>
      </c>
      <c r="AH156" s="317">
        <f t="shared" si="85"/>
        <v>0</v>
      </c>
    </row>
    <row r="157" spans="2:34" s="239" customFormat="1" ht="12.75">
      <c r="B157" s="244"/>
      <c r="C157" s="244"/>
      <c r="D157" s="346" t="s">
        <v>535</v>
      </c>
      <c r="E157" s="325" t="s">
        <v>536</v>
      </c>
      <c r="F157" s="231"/>
      <c r="G157" s="231"/>
      <c r="H157" s="231"/>
      <c r="I157" s="231"/>
      <c r="J157" s="231"/>
      <c r="K157" s="231"/>
      <c r="L157" s="231"/>
      <c r="M157" s="231"/>
      <c r="N157" s="231"/>
      <c r="O157" s="231"/>
      <c r="P157" s="231"/>
      <c r="Q157" s="231"/>
      <c r="R157" s="231"/>
      <c r="S157" s="230">
        <f aca="true" t="shared" si="94" ref="S157:AF157">SUM(S158:S159)</f>
        <v>0</v>
      </c>
      <c r="T157" s="230">
        <f t="shared" si="94"/>
        <v>0</v>
      </c>
      <c r="U157" s="230">
        <f t="shared" si="94"/>
        <v>0</v>
      </c>
      <c r="V157" s="230">
        <f t="shared" si="94"/>
        <v>0</v>
      </c>
      <c r="W157" s="230">
        <f t="shared" si="94"/>
        <v>0</v>
      </c>
      <c r="X157" s="230">
        <f t="shared" si="94"/>
        <v>0</v>
      </c>
      <c r="Y157" s="230">
        <f t="shared" si="94"/>
        <v>0</v>
      </c>
      <c r="Z157" s="230">
        <f t="shared" si="94"/>
        <v>0</v>
      </c>
      <c r="AA157" s="230">
        <f t="shared" si="94"/>
        <v>0</v>
      </c>
      <c r="AB157" s="230">
        <f t="shared" si="94"/>
        <v>0</v>
      </c>
      <c r="AC157" s="230">
        <f t="shared" si="94"/>
        <v>0</v>
      </c>
      <c r="AD157" s="230">
        <f t="shared" si="94"/>
        <v>0</v>
      </c>
      <c r="AE157" s="230">
        <f t="shared" si="94"/>
        <v>0</v>
      </c>
      <c r="AF157" s="230">
        <f t="shared" si="94"/>
        <v>0</v>
      </c>
      <c r="AG157" s="239">
        <f t="shared" si="84"/>
        <v>0</v>
      </c>
      <c r="AH157" s="317">
        <f t="shared" si="85"/>
        <v>0</v>
      </c>
    </row>
    <row r="158" spans="2:34" s="273" customFormat="1" ht="12.75">
      <c r="B158" s="241"/>
      <c r="C158" s="241"/>
      <c r="D158" s="347"/>
      <c r="E158" s="327"/>
      <c r="F158" s="275"/>
      <c r="G158" s="276"/>
      <c r="H158" s="276"/>
      <c r="I158" s="276"/>
      <c r="J158" s="276"/>
      <c r="K158" s="276"/>
      <c r="L158" s="276"/>
      <c r="M158" s="276"/>
      <c r="N158" s="276"/>
      <c r="O158" s="276"/>
      <c r="P158" s="276"/>
      <c r="Q158" s="276"/>
      <c r="R158" s="276"/>
      <c r="S158" s="288">
        <f>SUM(G158:R158)</f>
        <v>0</v>
      </c>
      <c r="T158" s="288">
        <f aca="true" t="shared" si="95" ref="T158:AE159">$F158*G158</f>
        <v>0</v>
      </c>
      <c r="U158" s="288">
        <f t="shared" si="95"/>
        <v>0</v>
      </c>
      <c r="V158" s="288">
        <f t="shared" si="95"/>
        <v>0</v>
      </c>
      <c r="W158" s="288">
        <f t="shared" si="95"/>
        <v>0</v>
      </c>
      <c r="X158" s="288">
        <f t="shared" si="95"/>
        <v>0</v>
      </c>
      <c r="Y158" s="288">
        <f t="shared" si="95"/>
        <v>0</v>
      </c>
      <c r="Z158" s="288">
        <f t="shared" si="95"/>
        <v>0</v>
      </c>
      <c r="AA158" s="288">
        <f t="shared" si="95"/>
        <v>0</v>
      </c>
      <c r="AB158" s="288">
        <f t="shared" si="95"/>
        <v>0</v>
      </c>
      <c r="AC158" s="288">
        <f t="shared" si="95"/>
        <v>0</v>
      </c>
      <c r="AD158" s="288">
        <f t="shared" si="95"/>
        <v>0</v>
      </c>
      <c r="AE158" s="288">
        <f t="shared" si="95"/>
        <v>0</v>
      </c>
      <c r="AF158" s="289">
        <f>SUM(T158:AE158)</f>
        <v>0</v>
      </c>
      <c r="AG158" s="239">
        <f t="shared" si="84"/>
        <v>0</v>
      </c>
      <c r="AH158" s="317">
        <f t="shared" si="85"/>
        <v>0</v>
      </c>
    </row>
    <row r="159" spans="2:34" s="273" customFormat="1" ht="12.75">
      <c r="B159" s="241"/>
      <c r="C159" s="241"/>
      <c r="D159" s="347"/>
      <c r="E159" s="327"/>
      <c r="F159" s="275"/>
      <c r="G159" s="276"/>
      <c r="H159" s="276"/>
      <c r="I159" s="276"/>
      <c r="J159" s="276"/>
      <c r="K159" s="276"/>
      <c r="L159" s="276"/>
      <c r="M159" s="276"/>
      <c r="N159" s="276"/>
      <c r="O159" s="276"/>
      <c r="P159" s="276"/>
      <c r="Q159" s="276"/>
      <c r="R159" s="276"/>
      <c r="S159" s="288">
        <f>SUM(G159:R159)</f>
        <v>0</v>
      </c>
      <c r="T159" s="288">
        <f t="shared" si="95"/>
        <v>0</v>
      </c>
      <c r="U159" s="288">
        <f t="shared" si="95"/>
        <v>0</v>
      </c>
      <c r="V159" s="288">
        <f t="shared" si="95"/>
        <v>0</v>
      </c>
      <c r="W159" s="288">
        <f t="shared" si="95"/>
        <v>0</v>
      </c>
      <c r="X159" s="288">
        <f t="shared" si="95"/>
        <v>0</v>
      </c>
      <c r="Y159" s="288">
        <f t="shared" si="95"/>
        <v>0</v>
      </c>
      <c r="Z159" s="288">
        <f t="shared" si="95"/>
        <v>0</v>
      </c>
      <c r="AA159" s="288">
        <f t="shared" si="95"/>
        <v>0</v>
      </c>
      <c r="AB159" s="288">
        <f t="shared" si="95"/>
        <v>0</v>
      </c>
      <c r="AC159" s="288">
        <f t="shared" si="95"/>
        <v>0</v>
      </c>
      <c r="AD159" s="288">
        <f t="shared" si="95"/>
        <v>0</v>
      </c>
      <c r="AE159" s="288">
        <f t="shared" si="95"/>
        <v>0</v>
      </c>
      <c r="AF159" s="289">
        <f>SUM(T159:AE159)</f>
        <v>0</v>
      </c>
      <c r="AG159" s="239">
        <f t="shared" si="84"/>
        <v>0</v>
      </c>
      <c r="AH159" s="317">
        <f t="shared" si="85"/>
        <v>0</v>
      </c>
    </row>
    <row r="160" spans="2:34" s="239" customFormat="1" ht="12.75">
      <c r="B160" s="244"/>
      <c r="C160" s="244"/>
      <c r="D160" s="346" t="s">
        <v>537</v>
      </c>
      <c r="E160" s="325" t="s">
        <v>538</v>
      </c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0">
        <f aca="true" t="shared" si="96" ref="S160:AF160">SUM(S161:S162)</f>
        <v>0</v>
      </c>
      <c r="T160" s="230">
        <f t="shared" si="96"/>
        <v>0</v>
      </c>
      <c r="U160" s="230">
        <f t="shared" si="96"/>
        <v>0</v>
      </c>
      <c r="V160" s="230">
        <f t="shared" si="96"/>
        <v>0</v>
      </c>
      <c r="W160" s="230">
        <f t="shared" si="96"/>
        <v>0</v>
      </c>
      <c r="X160" s="230">
        <f t="shared" si="96"/>
        <v>0</v>
      </c>
      <c r="Y160" s="230">
        <f t="shared" si="96"/>
        <v>0</v>
      </c>
      <c r="Z160" s="230">
        <f t="shared" si="96"/>
        <v>0</v>
      </c>
      <c r="AA160" s="230">
        <f t="shared" si="96"/>
        <v>0</v>
      </c>
      <c r="AB160" s="230">
        <f t="shared" si="96"/>
        <v>0</v>
      </c>
      <c r="AC160" s="230">
        <f t="shared" si="96"/>
        <v>0</v>
      </c>
      <c r="AD160" s="230">
        <f t="shared" si="96"/>
        <v>0</v>
      </c>
      <c r="AE160" s="230">
        <f t="shared" si="96"/>
        <v>0</v>
      </c>
      <c r="AF160" s="230">
        <f t="shared" si="96"/>
        <v>0</v>
      </c>
      <c r="AG160" s="239">
        <f t="shared" si="84"/>
        <v>0</v>
      </c>
      <c r="AH160" s="317">
        <f t="shared" si="85"/>
        <v>0</v>
      </c>
    </row>
    <row r="161" spans="2:34" s="273" customFormat="1" ht="12.75">
      <c r="B161" s="241"/>
      <c r="C161" s="241"/>
      <c r="D161" s="347"/>
      <c r="E161" s="327"/>
      <c r="F161" s="275"/>
      <c r="G161" s="276"/>
      <c r="H161" s="276"/>
      <c r="I161" s="276"/>
      <c r="J161" s="276"/>
      <c r="K161" s="276"/>
      <c r="L161" s="276"/>
      <c r="M161" s="276"/>
      <c r="N161" s="276"/>
      <c r="O161" s="276"/>
      <c r="P161" s="276"/>
      <c r="Q161" s="276"/>
      <c r="R161" s="276"/>
      <c r="S161" s="288">
        <f>SUM(G161:R161)</f>
        <v>0</v>
      </c>
      <c r="T161" s="288">
        <f aca="true" t="shared" si="97" ref="T161:AE162">$F161*G161</f>
        <v>0</v>
      </c>
      <c r="U161" s="288">
        <f t="shared" si="97"/>
        <v>0</v>
      </c>
      <c r="V161" s="288">
        <f t="shared" si="97"/>
        <v>0</v>
      </c>
      <c r="W161" s="288">
        <f t="shared" si="97"/>
        <v>0</v>
      </c>
      <c r="X161" s="288">
        <f t="shared" si="97"/>
        <v>0</v>
      </c>
      <c r="Y161" s="288">
        <f t="shared" si="97"/>
        <v>0</v>
      </c>
      <c r="Z161" s="288">
        <f t="shared" si="97"/>
        <v>0</v>
      </c>
      <c r="AA161" s="288">
        <f t="shared" si="97"/>
        <v>0</v>
      </c>
      <c r="AB161" s="288">
        <f t="shared" si="97"/>
        <v>0</v>
      </c>
      <c r="AC161" s="288">
        <f t="shared" si="97"/>
        <v>0</v>
      </c>
      <c r="AD161" s="288">
        <f t="shared" si="97"/>
        <v>0</v>
      </c>
      <c r="AE161" s="288">
        <f t="shared" si="97"/>
        <v>0</v>
      </c>
      <c r="AF161" s="289">
        <f>SUM(T161:AE161)</f>
        <v>0</v>
      </c>
      <c r="AG161" s="239">
        <f t="shared" si="84"/>
        <v>0</v>
      </c>
      <c r="AH161" s="317">
        <f t="shared" si="85"/>
        <v>0</v>
      </c>
    </row>
    <row r="162" spans="2:34" s="273" customFormat="1" ht="12.75">
      <c r="B162" s="241"/>
      <c r="C162" s="241"/>
      <c r="D162" s="348"/>
      <c r="E162" s="327"/>
      <c r="F162" s="275"/>
      <c r="G162" s="276"/>
      <c r="H162" s="276"/>
      <c r="I162" s="276"/>
      <c r="J162" s="276"/>
      <c r="K162" s="276"/>
      <c r="L162" s="276"/>
      <c r="M162" s="276"/>
      <c r="N162" s="276"/>
      <c r="O162" s="276"/>
      <c r="P162" s="276"/>
      <c r="Q162" s="276"/>
      <c r="R162" s="276"/>
      <c r="S162" s="288">
        <f>SUM(G162:R162)</f>
        <v>0</v>
      </c>
      <c r="T162" s="288">
        <f t="shared" si="97"/>
        <v>0</v>
      </c>
      <c r="U162" s="288">
        <f t="shared" si="97"/>
        <v>0</v>
      </c>
      <c r="V162" s="288">
        <f t="shared" si="97"/>
        <v>0</v>
      </c>
      <c r="W162" s="288">
        <f t="shared" si="97"/>
        <v>0</v>
      </c>
      <c r="X162" s="288">
        <f t="shared" si="97"/>
        <v>0</v>
      </c>
      <c r="Y162" s="288">
        <f t="shared" si="97"/>
        <v>0</v>
      </c>
      <c r="Z162" s="288">
        <f t="shared" si="97"/>
        <v>0</v>
      </c>
      <c r="AA162" s="288">
        <f t="shared" si="97"/>
        <v>0</v>
      </c>
      <c r="AB162" s="288">
        <f t="shared" si="97"/>
        <v>0</v>
      </c>
      <c r="AC162" s="288">
        <f t="shared" si="97"/>
        <v>0</v>
      </c>
      <c r="AD162" s="288">
        <f t="shared" si="97"/>
        <v>0</v>
      </c>
      <c r="AE162" s="288">
        <f t="shared" si="97"/>
        <v>0</v>
      </c>
      <c r="AF162" s="289">
        <f>SUM(T162:AE162)</f>
        <v>0</v>
      </c>
      <c r="AG162" s="239">
        <f t="shared" si="84"/>
        <v>0</v>
      </c>
      <c r="AH162" s="317">
        <f t="shared" si="85"/>
        <v>0</v>
      </c>
    </row>
    <row r="163" spans="2:34" s="239" customFormat="1" ht="12.75">
      <c r="B163" s="332"/>
      <c r="C163" s="332"/>
      <c r="D163" s="333"/>
      <c r="E163" s="334" t="s">
        <v>600</v>
      </c>
      <c r="F163" s="232"/>
      <c r="G163" s="232"/>
      <c r="H163" s="232"/>
      <c r="I163" s="232"/>
      <c r="J163" s="232"/>
      <c r="K163" s="232"/>
      <c r="L163" s="232"/>
      <c r="M163" s="232"/>
      <c r="N163" s="232"/>
      <c r="O163" s="232"/>
      <c r="P163" s="232"/>
      <c r="Q163" s="232"/>
      <c r="R163" s="232"/>
      <c r="S163" s="233"/>
      <c r="T163" s="233">
        <f>T160+T157+T152+T149+T145+T142+T139+T135+T132+T128+T125+T122+T119+T116+T113+T110+T107+T104+T101+T98+T95+T92+T89+T86+T83+T80+T77+T74+T71+T68+T65+T62+T59+T56+T53+T50+T47+T43+T40+T37+T31+T28+T25+T22+T16+T12</f>
        <v>0</v>
      </c>
      <c r="U163" s="233">
        <f>U160+U157+U152+U149+U145+U142+U139+U135+U132+U128+U125+U122+U119+U116+U113+U110+U107+U104+U101+U98+U95+U92+U89+U86+U83+U80+U77+U74+U71+U68+U65+U62+U59+U56+U53+U50+U47+U43+U40+U37+U31+U28+U25+U22+U16+U12</f>
        <v>0</v>
      </c>
      <c r="V163" s="233">
        <f>V160+V157+V152+V149+V145+V142+V139+V135+V132+V128+V125+V122+V119+V116+V113+V110+V107+V104+V101+V98+V95+V92+V89+V86+V83+V80+V77+V74+V71+V68+V65+V62+V59+V56+V53+V50+V47+V43+V40+V37+V31+V28+V25+V22+V16+V12</f>
        <v>0</v>
      </c>
      <c r="W163" s="233">
        <f>W160+W157+W152+W149+W145+W142+W139+W135+W132+W128+W125+W122+W119+W116+W113+W110+W107+W104+W101+W98+W95+W92+W89+W86+W83+W80+W77+W74+W71+W68+W65+W62+W59+W56+W53+W50+W47+W43+W40+W37+W31+W28+W25+W22+W16+W12</f>
        <v>0</v>
      </c>
      <c r="X163" s="233">
        <f>X160+X157+X152+X149+X145+X142+X139+X135+X132+X128+X125+X122+X119+X116+X113+X110+X107+X104+X101+X98+X95+X92+X89+X86+X83+X80+X77+X74+X71+X68+X65+X62+X59+X56+X53+X50+X47+X43+X40+X37+X31+X28+X25+X22+X16+X12</f>
        <v>0</v>
      </c>
      <c r="Y163" s="233">
        <f>Y160+Y157+Y152+Y149+Y145+Y142+Y139+Y135+Y132+Y128+Y125+Y122+Y119+Y116+Y113+Y110+Y107+Y104+Y101+Y98+Y95+Y92+Y89+Y86+Y83+Y80+Y77+Y74+Y71+Y68+Y65+Y62+Y59+Y56+Y53+Y50+Y47+Y43+Y40+Y37+Y31+Y28+Y25+Y22+Y16+Y12</f>
        <v>0</v>
      </c>
      <c r="Z163" s="233">
        <f>Z160+Z157+Z152+Z149+Z145+Z142+Z139+Z135+Z132+Z128+Z125+Z122+Z119+Z116+Z113+Z110+Z107+Z104+Z101+Z98+Z95+Z92+Z89+Z86+Z83+Z80+Z77+Z74+Z71+Z68+Z65+Z62+Z59+Z56+Z53+Z50+Z47+Z43+Z40+Z37+Z31+Z28+Z25+Z22+Z16+Z12</f>
        <v>0</v>
      </c>
      <c r="AA163" s="233">
        <f>AA160+AA157+AA152+AA149+AA145+AA142+AA139+AA135+AA132+AA128+AA125+AA122+AA119+AA116+AA113+AA110+AA107+AA104+AA101+AA98+AA95+AA92+AA89+AA86+AA83+AA80+AA77+AA74+AA71+AA68+AA65+AA62+AA59+AA56+AA53+AA50+AA47+AA43+AA40+AA37+AA31+AA28+AA25+AA22+AA16+AA12</f>
        <v>0</v>
      </c>
      <c r="AB163" s="233">
        <f>AB160+AB157+AB152+AB149+AB145+AB142+AB139+AB135+AB132+AB128+AB125+AB122+AB119+AB116+AB113+AB110+AB107+AB104+AB101+AB98+AB95+AB92+AB89+AB86+AB83+AB80+AB77+AB74+AB71+AB68+AB65+AB62+AB59+AB56+AB53+AB50+AB47+AB43+AB40+AB37+AB31+AB28+AB25+AB22+AB16+AB12</f>
        <v>0</v>
      </c>
      <c r="AC163" s="233">
        <f>AC160+AC157+AC152+AC149+AC145+AC142+AC139+AC135+AC132+AC128+AC125+AC122+AC119+AC116+AC113+AC110+AC107+AC104+AC101+AC98+AC95+AC92+AC89+AC86+AC83+AC80+AC77+AC74+AC71+AC68+AC65+AC62+AC59+AC56+AC53+AC50+AC47+AC43+AC40+AC37+AC31+AC28+AC25+AC22+AC16+AC12</f>
        <v>0</v>
      </c>
      <c r="AD163" s="233">
        <f>AD160+AD157+AD152+AD149+AD145+AD142+AD139+AD135+AD132+AD128+AD125+AD122+AD119+AD116+AD113+AD110+AD107+AD104+AD101+AD98+AD95+AD92+AD89+AD86+AD83+AD80+AD77+AD74+AD71+AD68+AD65+AD62+AD59+AD56+AD53+AD50+AD47+AD43+AD40+AD37+AD31+AD28+AD25+AD22+AD16+AD12</f>
        <v>0</v>
      </c>
      <c r="AE163" s="233">
        <f>AE160+AE157+AE152+AE149+AE145+AE142+AE139+AE135+AE132+AE128+AE125+AE122+AE119+AE116+AE113+AE110+AE107+AE104+AE101+AE98+AE95+AE92+AE89+AE86+AE83+AE80+AE77+AE74+AE71+AE68+AE65+AE62+AE59+AE56+AE53+AE50+AE47+AE43+AE40+AE37+AE31+AE28+AE25+AE22+AE16+AE12</f>
        <v>0</v>
      </c>
      <c r="AF163" s="233">
        <f>AF160+AF157+AF152+AF149+AF145+AF142+AF139+AF135+AF132+AF128+AF125+AF122+AF119+AF116+AF113+AF110+AF107+AF104+AF101+AF98+AF95+AF92+AF89+AF86+AF83+AF80+AF77+AF74+AF71+AF68+AF65+AF62+AF59+AF56+AF53+AF50+AF47+AF43+AF40+AF37+AF31+AF28+AF25+AF22+AF16+AF12</f>
        <v>0</v>
      </c>
      <c r="AG163" s="239">
        <f t="shared" si="84"/>
        <v>0</v>
      </c>
      <c r="AH163" s="317"/>
    </row>
    <row r="164" spans="2:34" s="279" customFormat="1" ht="12.75">
      <c r="B164" s="241"/>
      <c r="C164" s="241"/>
      <c r="D164" s="335"/>
      <c r="E164" s="331"/>
      <c r="F164" s="275"/>
      <c r="G164" s="275"/>
      <c r="H164" s="275"/>
      <c r="I164" s="275"/>
      <c r="J164" s="275"/>
      <c r="K164" s="275"/>
      <c r="L164" s="275"/>
      <c r="M164" s="275"/>
      <c r="N164" s="275"/>
      <c r="O164" s="275"/>
      <c r="P164" s="275"/>
      <c r="Q164" s="275"/>
      <c r="R164" s="275"/>
      <c r="S164" s="280"/>
      <c r="T164" s="280"/>
      <c r="U164" s="280"/>
      <c r="V164" s="280"/>
      <c r="W164" s="280"/>
      <c r="X164" s="280"/>
      <c r="Y164" s="280"/>
      <c r="Z164" s="280"/>
      <c r="AA164" s="280"/>
      <c r="AB164" s="280"/>
      <c r="AC164" s="280"/>
      <c r="AD164" s="280"/>
      <c r="AE164" s="280"/>
      <c r="AF164" s="281"/>
      <c r="AG164" s="239">
        <f t="shared" si="84"/>
        <v>0</v>
      </c>
      <c r="AH164" s="317">
        <f t="shared" si="85"/>
        <v>0</v>
      </c>
    </row>
    <row r="165" spans="2:34" s="239" customFormat="1" ht="12.75">
      <c r="B165" s="244"/>
      <c r="C165" s="244"/>
      <c r="D165" s="346" t="s">
        <v>394</v>
      </c>
      <c r="E165" s="325" t="s">
        <v>539</v>
      </c>
      <c r="F165" s="231"/>
      <c r="G165" s="231"/>
      <c r="H165" s="231"/>
      <c r="I165" s="231"/>
      <c r="J165" s="231"/>
      <c r="K165" s="231"/>
      <c r="L165" s="231"/>
      <c r="M165" s="231"/>
      <c r="N165" s="231"/>
      <c r="O165" s="231"/>
      <c r="P165" s="231"/>
      <c r="Q165" s="231"/>
      <c r="R165" s="231"/>
      <c r="S165" s="230"/>
      <c r="T165" s="230">
        <f aca="true" t="shared" si="98" ref="T165:AF165">SUM(T166:T194)</f>
        <v>0</v>
      </c>
      <c r="U165" s="230">
        <f t="shared" si="98"/>
        <v>0</v>
      </c>
      <c r="V165" s="230">
        <f t="shared" si="98"/>
        <v>0</v>
      </c>
      <c r="W165" s="230">
        <f t="shared" si="98"/>
        <v>0</v>
      </c>
      <c r="X165" s="230">
        <f t="shared" si="98"/>
        <v>0</v>
      </c>
      <c r="Y165" s="230">
        <f t="shared" si="98"/>
        <v>0</v>
      </c>
      <c r="Z165" s="230">
        <f t="shared" si="98"/>
        <v>0</v>
      </c>
      <c r="AA165" s="230">
        <f t="shared" si="98"/>
        <v>0</v>
      </c>
      <c r="AB165" s="230">
        <f t="shared" si="98"/>
        <v>0</v>
      </c>
      <c r="AC165" s="230">
        <f t="shared" si="98"/>
        <v>0</v>
      </c>
      <c r="AD165" s="230">
        <f t="shared" si="98"/>
        <v>0</v>
      </c>
      <c r="AE165" s="230">
        <f t="shared" si="98"/>
        <v>0</v>
      </c>
      <c r="AF165" s="230">
        <f t="shared" si="98"/>
        <v>0</v>
      </c>
      <c r="AG165" s="239">
        <f t="shared" si="84"/>
        <v>0</v>
      </c>
      <c r="AH165" s="317"/>
    </row>
    <row r="166" spans="2:34" s="273" customFormat="1" ht="12.75">
      <c r="B166" s="241"/>
      <c r="C166" s="241"/>
      <c r="D166" s="347"/>
      <c r="E166" s="246" t="s">
        <v>140</v>
      </c>
      <c r="F166" s="275"/>
      <c r="G166" s="276"/>
      <c r="H166" s="276"/>
      <c r="I166" s="276"/>
      <c r="J166" s="276"/>
      <c r="K166" s="276"/>
      <c r="L166" s="276"/>
      <c r="M166" s="276"/>
      <c r="N166" s="276"/>
      <c r="O166" s="276"/>
      <c r="P166" s="276"/>
      <c r="Q166" s="276"/>
      <c r="R166" s="276"/>
      <c r="S166" s="277"/>
      <c r="T166" s="277"/>
      <c r="U166" s="277"/>
      <c r="V166" s="277"/>
      <c r="W166" s="277"/>
      <c r="X166" s="277"/>
      <c r="Y166" s="277"/>
      <c r="Z166" s="277"/>
      <c r="AA166" s="277"/>
      <c r="AB166" s="277"/>
      <c r="AC166" s="277"/>
      <c r="AD166" s="277"/>
      <c r="AE166" s="277"/>
      <c r="AF166" s="278"/>
      <c r="AG166" s="239">
        <f t="shared" si="84"/>
        <v>0</v>
      </c>
      <c r="AH166" s="317">
        <f t="shared" si="85"/>
        <v>0</v>
      </c>
    </row>
    <row r="167" spans="2:37" s="273" customFormat="1" ht="12.75">
      <c r="B167" s="241"/>
      <c r="C167" s="241"/>
      <c r="D167" s="347"/>
      <c r="E167" s="296"/>
      <c r="F167" s="298"/>
      <c r="G167" s="276"/>
      <c r="H167" s="276"/>
      <c r="I167" s="276"/>
      <c r="J167" s="301"/>
      <c r="K167" s="276"/>
      <c r="L167" s="276"/>
      <c r="M167" s="301"/>
      <c r="N167" s="276"/>
      <c r="O167" s="276"/>
      <c r="P167" s="276"/>
      <c r="Q167" s="276"/>
      <c r="R167" s="276"/>
      <c r="S167" s="288">
        <f aca="true" t="shared" si="99" ref="S167:S194">SUM(G167:R167)</f>
        <v>0</v>
      </c>
      <c r="T167" s="288">
        <f aca="true" t="shared" si="100" ref="T167:T174">$F167*G167</f>
        <v>0</v>
      </c>
      <c r="U167" s="288">
        <f aca="true" t="shared" si="101" ref="U167:U174">$F167*H167</f>
        <v>0</v>
      </c>
      <c r="V167" s="288">
        <f aca="true" t="shared" si="102" ref="V167:V174">$F167*I167</f>
        <v>0</v>
      </c>
      <c r="W167" s="288">
        <f aca="true" t="shared" si="103" ref="W167:W174">$F167*J167</f>
        <v>0</v>
      </c>
      <c r="X167" s="288">
        <f aca="true" t="shared" si="104" ref="X167:X174">$F167*K167</f>
        <v>0</v>
      </c>
      <c r="Y167" s="288">
        <f aca="true" t="shared" si="105" ref="Y167:Y174">$F167*L167</f>
        <v>0</v>
      </c>
      <c r="Z167" s="288">
        <f aca="true" t="shared" si="106" ref="Z167:Z174">$F167*M167</f>
        <v>0</v>
      </c>
      <c r="AA167" s="288">
        <f aca="true" t="shared" si="107" ref="AA167:AA174">$F167*N167</f>
        <v>0</v>
      </c>
      <c r="AB167" s="288">
        <f aca="true" t="shared" si="108" ref="AB167:AB174">$F167*O167</f>
        <v>0</v>
      </c>
      <c r="AC167" s="288">
        <f aca="true" t="shared" si="109" ref="AC167:AC174">$F167*P167</f>
        <v>0</v>
      </c>
      <c r="AD167" s="288">
        <f aca="true" t="shared" si="110" ref="AD167:AD174">$F167*Q167</f>
        <v>0</v>
      </c>
      <c r="AE167" s="288">
        <f aca="true" t="shared" si="111" ref="AE167:AE174">$F167*R167</f>
        <v>0</v>
      </c>
      <c r="AF167" s="289">
        <f>SUM(T167:AE167)</f>
        <v>0</v>
      </c>
      <c r="AG167" s="239">
        <f t="shared" si="84"/>
        <v>0</v>
      </c>
      <c r="AH167" s="317">
        <f t="shared" si="85"/>
        <v>0</v>
      </c>
      <c r="AI167" s="336" t="s">
        <v>141</v>
      </c>
      <c r="AJ167" s="298">
        <v>52250</v>
      </c>
      <c r="AK167" s="337">
        <f aca="true" t="shared" si="112" ref="AK167:AK172">F167-AJ167</f>
        <v>-52250</v>
      </c>
    </row>
    <row r="168" spans="2:37" s="273" customFormat="1" ht="12.75">
      <c r="B168" s="241"/>
      <c r="C168" s="241"/>
      <c r="D168" s="347"/>
      <c r="E168" s="296"/>
      <c r="F168" s="298"/>
      <c r="G168" s="276"/>
      <c r="H168" s="276"/>
      <c r="I168" s="276"/>
      <c r="J168" s="301"/>
      <c r="K168" s="276"/>
      <c r="L168" s="276"/>
      <c r="M168" s="301"/>
      <c r="N168" s="276"/>
      <c r="O168" s="276"/>
      <c r="P168" s="276"/>
      <c r="Q168" s="276"/>
      <c r="R168" s="276"/>
      <c r="S168" s="288">
        <f t="shared" si="99"/>
        <v>0</v>
      </c>
      <c r="T168" s="288">
        <f t="shared" si="100"/>
        <v>0</v>
      </c>
      <c r="U168" s="288">
        <f t="shared" si="101"/>
        <v>0</v>
      </c>
      <c r="V168" s="288">
        <f t="shared" si="102"/>
        <v>0</v>
      </c>
      <c r="W168" s="288">
        <f t="shared" si="103"/>
        <v>0</v>
      </c>
      <c r="X168" s="288">
        <f t="shared" si="104"/>
        <v>0</v>
      </c>
      <c r="Y168" s="288">
        <f t="shared" si="105"/>
        <v>0</v>
      </c>
      <c r="Z168" s="288">
        <f t="shared" si="106"/>
        <v>0</v>
      </c>
      <c r="AA168" s="288">
        <f t="shared" si="107"/>
        <v>0</v>
      </c>
      <c r="AB168" s="288">
        <f t="shared" si="108"/>
        <v>0</v>
      </c>
      <c r="AC168" s="288">
        <f t="shared" si="109"/>
        <v>0</v>
      </c>
      <c r="AD168" s="288">
        <f t="shared" si="110"/>
        <v>0</v>
      </c>
      <c r="AE168" s="288">
        <f t="shared" si="111"/>
        <v>0</v>
      </c>
      <c r="AF168" s="289">
        <f>SUM(T168:AE168)</f>
        <v>0</v>
      </c>
      <c r="AG168" s="239">
        <f t="shared" si="84"/>
        <v>0</v>
      </c>
      <c r="AH168" s="317">
        <f t="shared" si="85"/>
        <v>0</v>
      </c>
      <c r="AI168" s="336" t="s">
        <v>638</v>
      </c>
      <c r="AJ168" s="298">
        <v>36750</v>
      </c>
      <c r="AK168" s="337">
        <f t="shared" si="112"/>
        <v>-36750</v>
      </c>
    </row>
    <row r="169" spans="2:37" s="273" customFormat="1" ht="12.75">
      <c r="B169" s="241"/>
      <c r="C169" s="241"/>
      <c r="D169" s="347"/>
      <c r="E169" s="296"/>
      <c r="F169" s="298"/>
      <c r="G169" s="276"/>
      <c r="H169" s="276"/>
      <c r="I169" s="276"/>
      <c r="J169" s="301"/>
      <c r="K169" s="276"/>
      <c r="L169" s="276"/>
      <c r="M169" s="301"/>
      <c r="N169" s="276"/>
      <c r="O169" s="276"/>
      <c r="P169" s="276"/>
      <c r="Q169" s="276"/>
      <c r="R169" s="276"/>
      <c r="S169" s="288">
        <f t="shared" si="99"/>
        <v>0</v>
      </c>
      <c r="T169" s="288">
        <f t="shared" si="100"/>
        <v>0</v>
      </c>
      <c r="U169" s="288">
        <f t="shared" si="101"/>
        <v>0</v>
      </c>
      <c r="V169" s="288">
        <f t="shared" si="102"/>
        <v>0</v>
      </c>
      <c r="W169" s="288">
        <f t="shared" si="103"/>
        <v>0</v>
      </c>
      <c r="X169" s="288">
        <f t="shared" si="104"/>
        <v>0</v>
      </c>
      <c r="Y169" s="288">
        <f t="shared" si="105"/>
        <v>0</v>
      </c>
      <c r="Z169" s="288">
        <f t="shared" si="106"/>
        <v>0</v>
      </c>
      <c r="AA169" s="288">
        <f t="shared" si="107"/>
        <v>0</v>
      </c>
      <c r="AB169" s="288">
        <f t="shared" si="108"/>
        <v>0</v>
      </c>
      <c r="AC169" s="288">
        <f t="shared" si="109"/>
        <v>0</v>
      </c>
      <c r="AD169" s="288">
        <f t="shared" si="110"/>
        <v>0</v>
      </c>
      <c r="AE169" s="288">
        <f t="shared" si="111"/>
        <v>0</v>
      </c>
      <c r="AF169" s="289">
        <f aca="true" t="shared" si="113" ref="AF169:AF194">SUM(T169:AE169)</f>
        <v>0</v>
      </c>
      <c r="AG169" s="239">
        <f t="shared" si="84"/>
        <v>0</v>
      </c>
      <c r="AH169" s="317">
        <f t="shared" si="85"/>
        <v>0</v>
      </c>
      <c r="AI169" s="336" t="s">
        <v>634</v>
      </c>
      <c r="AJ169" s="298">
        <v>36750</v>
      </c>
      <c r="AK169" s="337">
        <f t="shared" si="112"/>
        <v>-36750</v>
      </c>
    </row>
    <row r="170" spans="2:37" s="273" customFormat="1" ht="12.75">
      <c r="B170" s="241"/>
      <c r="C170" s="241"/>
      <c r="D170" s="347"/>
      <c r="E170" s="296"/>
      <c r="F170" s="298"/>
      <c r="G170" s="276"/>
      <c r="H170" s="276"/>
      <c r="I170" s="276"/>
      <c r="J170" s="301"/>
      <c r="K170" s="276"/>
      <c r="L170" s="276"/>
      <c r="M170" s="301"/>
      <c r="N170" s="276"/>
      <c r="O170" s="276"/>
      <c r="P170" s="276"/>
      <c r="Q170" s="276"/>
      <c r="R170" s="276"/>
      <c r="S170" s="288">
        <f t="shared" si="99"/>
        <v>0</v>
      </c>
      <c r="T170" s="288">
        <f t="shared" si="100"/>
        <v>0</v>
      </c>
      <c r="U170" s="288">
        <f t="shared" si="101"/>
        <v>0</v>
      </c>
      <c r="V170" s="288">
        <f t="shared" si="102"/>
        <v>0</v>
      </c>
      <c r="W170" s="288">
        <f t="shared" si="103"/>
        <v>0</v>
      </c>
      <c r="X170" s="288">
        <f t="shared" si="104"/>
        <v>0</v>
      </c>
      <c r="Y170" s="288">
        <f t="shared" si="105"/>
        <v>0</v>
      </c>
      <c r="Z170" s="288">
        <f t="shared" si="106"/>
        <v>0</v>
      </c>
      <c r="AA170" s="288">
        <f t="shared" si="107"/>
        <v>0</v>
      </c>
      <c r="AB170" s="288">
        <f t="shared" si="108"/>
        <v>0</v>
      </c>
      <c r="AC170" s="288">
        <f t="shared" si="109"/>
        <v>0</v>
      </c>
      <c r="AD170" s="288">
        <f t="shared" si="110"/>
        <v>0</v>
      </c>
      <c r="AE170" s="288">
        <f t="shared" si="111"/>
        <v>0</v>
      </c>
      <c r="AF170" s="289">
        <f t="shared" si="113"/>
        <v>0</v>
      </c>
      <c r="AG170" s="239">
        <f t="shared" si="84"/>
        <v>0</v>
      </c>
      <c r="AH170" s="317">
        <f t="shared" si="85"/>
        <v>0</v>
      </c>
      <c r="AI170" s="336" t="s">
        <v>635</v>
      </c>
      <c r="AJ170" s="298">
        <v>28350</v>
      </c>
      <c r="AK170" s="337">
        <f t="shared" si="112"/>
        <v>-28350</v>
      </c>
    </row>
    <row r="171" spans="2:37" s="273" customFormat="1" ht="12.75">
      <c r="B171" s="241"/>
      <c r="C171" s="241"/>
      <c r="D171" s="347"/>
      <c r="E171" s="297"/>
      <c r="F171" s="298"/>
      <c r="G171" s="276"/>
      <c r="H171" s="276"/>
      <c r="I171" s="276"/>
      <c r="J171" s="301"/>
      <c r="K171" s="276"/>
      <c r="L171" s="276"/>
      <c r="M171" s="301"/>
      <c r="N171" s="276"/>
      <c r="O171" s="276"/>
      <c r="P171" s="276"/>
      <c r="Q171" s="276"/>
      <c r="R171" s="276"/>
      <c r="S171" s="288">
        <f t="shared" si="99"/>
        <v>0</v>
      </c>
      <c r="T171" s="288">
        <f t="shared" si="100"/>
        <v>0</v>
      </c>
      <c r="U171" s="288">
        <f t="shared" si="101"/>
        <v>0</v>
      </c>
      <c r="V171" s="288">
        <f t="shared" si="102"/>
        <v>0</v>
      </c>
      <c r="W171" s="288">
        <f t="shared" si="103"/>
        <v>0</v>
      </c>
      <c r="X171" s="288">
        <f t="shared" si="104"/>
        <v>0</v>
      </c>
      <c r="Y171" s="288">
        <f t="shared" si="105"/>
        <v>0</v>
      </c>
      <c r="Z171" s="288">
        <f t="shared" si="106"/>
        <v>0</v>
      </c>
      <c r="AA171" s="288">
        <f t="shared" si="107"/>
        <v>0</v>
      </c>
      <c r="AB171" s="288">
        <f t="shared" si="108"/>
        <v>0</v>
      </c>
      <c r="AC171" s="288">
        <f t="shared" si="109"/>
        <v>0</v>
      </c>
      <c r="AD171" s="288">
        <f t="shared" si="110"/>
        <v>0</v>
      </c>
      <c r="AE171" s="288">
        <f t="shared" si="111"/>
        <v>0</v>
      </c>
      <c r="AF171" s="289">
        <f t="shared" si="113"/>
        <v>0</v>
      </c>
      <c r="AG171" s="239">
        <f t="shared" si="84"/>
        <v>0</v>
      </c>
      <c r="AH171" s="317">
        <f t="shared" si="85"/>
        <v>0</v>
      </c>
      <c r="AI171" s="336" t="s">
        <v>636</v>
      </c>
      <c r="AJ171" s="298">
        <v>161700</v>
      </c>
      <c r="AK171" s="337">
        <f t="shared" si="112"/>
        <v>-161700</v>
      </c>
    </row>
    <row r="172" spans="2:37" s="273" customFormat="1" ht="12.75">
      <c r="B172" s="241"/>
      <c r="C172" s="241"/>
      <c r="D172" s="347"/>
      <c r="E172" s="297"/>
      <c r="F172" s="298"/>
      <c r="G172" s="276"/>
      <c r="H172" s="276"/>
      <c r="I172" s="276"/>
      <c r="J172" s="301"/>
      <c r="K172" s="276"/>
      <c r="L172" s="276"/>
      <c r="M172" s="301"/>
      <c r="N172" s="276"/>
      <c r="O172" s="276"/>
      <c r="P172" s="276"/>
      <c r="Q172" s="276"/>
      <c r="R172" s="276"/>
      <c r="S172" s="288">
        <f t="shared" si="99"/>
        <v>0</v>
      </c>
      <c r="T172" s="288">
        <f t="shared" si="100"/>
        <v>0</v>
      </c>
      <c r="U172" s="288">
        <f t="shared" si="101"/>
        <v>0</v>
      </c>
      <c r="V172" s="288">
        <f t="shared" si="102"/>
        <v>0</v>
      </c>
      <c r="W172" s="288">
        <f t="shared" si="103"/>
        <v>0</v>
      </c>
      <c r="X172" s="288">
        <f t="shared" si="104"/>
        <v>0</v>
      </c>
      <c r="Y172" s="288">
        <f t="shared" si="105"/>
        <v>0</v>
      </c>
      <c r="Z172" s="288">
        <f t="shared" si="106"/>
        <v>0</v>
      </c>
      <c r="AA172" s="288">
        <f t="shared" si="107"/>
        <v>0</v>
      </c>
      <c r="AB172" s="288">
        <f t="shared" si="108"/>
        <v>0</v>
      </c>
      <c r="AC172" s="288">
        <f t="shared" si="109"/>
        <v>0</v>
      </c>
      <c r="AD172" s="288">
        <f t="shared" si="110"/>
        <v>0</v>
      </c>
      <c r="AE172" s="288">
        <f t="shared" si="111"/>
        <v>0</v>
      </c>
      <c r="AF172" s="289">
        <f t="shared" si="113"/>
        <v>0</v>
      </c>
      <c r="AG172" s="239">
        <f t="shared" si="84"/>
        <v>0</v>
      </c>
      <c r="AH172" s="317">
        <f t="shared" si="85"/>
        <v>0</v>
      </c>
      <c r="AI172" s="336" t="s">
        <v>637</v>
      </c>
      <c r="AJ172" s="298">
        <v>10500</v>
      </c>
      <c r="AK172" s="337">
        <f t="shared" si="112"/>
        <v>-10500</v>
      </c>
    </row>
    <row r="173" spans="2:34" s="273" customFormat="1" ht="12.75">
      <c r="B173" s="241"/>
      <c r="C173" s="241"/>
      <c r="D173" s="347"/>
      <c r="E173" s="271"/>
      <c r="F173" s="275"/>
      <c r="G173" s="276"/>
      <c r="H173" s="276"/>
      <c r="I173" s="276"/>
      <c r="J173" s="276"/>
      <c r="K173" s="276"/>
      <c r="L173" s="276"/>
      <c r="M173" s="276"/>
      <c r="N173" s="276"/>
      <c r="O173" s="276"/>
      <c r="P173" s="276"/>
      <c r="Q173" s="276"/>
      <c r="R173" s="276"/>
      <c r="S173" s="288">
        <f t="shared" si="99"/>
        <v>0</v>
      </c>
      <c r="T173" s="288">
        <f t="shared" si="100"/>
        <v>0</v>
      </c>
      <c r="U173" s="288">
        <f t="shared" si="101"/>
        <v>0</v>
      </c>
      <c r="V173" s="288">
        <f t="shared" si="102"/>
        <v>0</v>
      </c>
      <c r="W173" s="288">
        <f t="shared" si="103"/>
        <v>0</v>
      </c>
      <c r="X173" s="288">
        <f t="shared" si="104"/>
        <v>0</v>
      </c>
      <c r="Y173" s="288">
        <f t="shared" si="105"/>
        <v>0</v>
      </c>
      <c r="Z173" s="288">
        <f t="shared" si="106"/>
        <v>0</v>
      </c>
      <c r="AA173" s="288">
        <f t="shared" si="107"/>
        <v>0</v>
      </c>
      <c r="AB173" s="288">
        <f t="shared" si="108"/>
        <v>0</v>
      </c>
      <c r="AC173" s="288">
        <f t="shared" si="109"/>
        <v>0</v>
      </c>
      <c r="AD173" s="288">
        <f t="shared" si="110"/>
        <v>0</v>
      </c>
      <c r="AE173" s="288">
        <f t="shared" si="111"/>
        <v>0</v>
      </c>
      <c r="AF173" s="289">
        <f t="shared" si="113"/>
        <v>0</v>
      </c>
      <c r="AG173" s="239">
        <f t="shared" si="84"/>
        <v>0</v>
      </c>
      <c r="AH173" s="317">
        <f t="shared" si="85"/>
        <v>0</v>
      </c>
    </row>
    <row r="174" spans="2:34" s="273" customFormat="1" ht="12.75">
      <c r="B174" s="241"/>
      <c r="C174" s="241"/>
      <c r="D174" s="347"/>
      <c r="E174" s="271"/>
      <c r="F174" s="275"/>
      <c r="G174" s="276"/>
      <c r="H174" s="276"/>
      <c r="I174" s="276"/>
      <c r="J174" s="276"/>
      <c r="K174" s="276"/>
      <c r="L174" s="276"/>
      <c r="M174" s="276"/>
      <c r="N174" s="276"/>
      <c r="O174" s="276"/>
      <c r="P174" s="276"/>
      <c r="Q174" s="276"/>
      <c r="R174" s="276"/>
      <c r="S174" s="288">
        <f t="shared" si="99"/>
        <v>0</v>
      </c>
      <c r="T174" s="288">
        <f t="shared" si="100"/>
        <v>0</v>
      </c>
      <c r="U174" s="288">
        <f t="shared" si="101"/>
        <v>0</v>
      </c>
      <c r="V174" s="288">
        <f t="shared" si="102"/>
        <v>0</v>
      </c>
      <c r="W174" s="288">
        <f t="shared" si="103"/>
        <v>0</v>
      </c>
      <c r="X174" s="288">
        <f t="shared" si="104"/>
        <v>0</v>
      </c>
      <c r="Y174" s="288">
        <f t="shared" si="105"/>
        <v>0</v>
      </c>
      <c r="Z174" s="288">
        <f t="shared" si="106"/>
        <v>0</v>
      </c>
      <c r="AA174" s="288">
        <f t="shared" si="107"/>
        <v>0</v>
      </c>
      <c r="AB174" s="288">
        <f t="shared" si="108"/>
        <v>0</v>
      </c>
      <c r="AC174" s="288">
        <f t="shared" si="109"/>
        <v>0</v>
      </c>
      <c r="AD174" s="288">
        <f t="shared" si="110"/>
        <v>0</v>
      </c>
      <c r="AE174" s="288">
        <f t="shared" si="111"/>
        <v>0</v>
      </c>
      <c r="AF174" s="289">
        <f t="shared" si="113"/>
        <v>0</v>
      </c>
      <c r="AG174" s="239">
        <f t="shared" si="84"/>
        <v>0</v>
      </c>
      <c r="AH174" s="317">
        <f t="shared" si="85"/>
        <v>0</v>
      </c>
    </row>
    <row r="175" spans="2:34" s="273" customFormat="1" ht="12.75">
      <c r="B175" s="241"/>
      <c r="C175" s="241"/>
      <c r="D175" s="347"/>
      <c r="E175" s="246" t="s">
        <v>353</v>
      </c>
      <c r="F175" s="275"/>
      <c r="G175" s="276"/>
      <c r="H175" s="276"/>
      <c r="I175" s="276"/>
      <c r="J175" s="276"/>
      <c r="K175" s="276"/>
      <c r="L175" s="276"/>
      <c r="M175" s="276"/>
      <c r="N175" s="276"/>
      <c r="O175" s="276"/>
      <c r="P175" s="276"/>
      <c r="Q175" s="276"/>
      <c r="R175" s="276"/>
      <c r="S175" s="288"/>
      <c r="T175" s="288"/>
      <c r="U175" s="288"/>
      <c r="V175" s="288"/>
      <c r="W175" s="288"/>
      <c r="X175" s="288"/>
      <c r="Y175" s="288"/>
      <c r="Z175" s="288"/>
      <c r="AA175" s="288"/>
      <c r="AB175" s="288"/>
      <c r="AC175" s="288"/>
      <c r="AD175" s="288"/>
      <c r="AE175" s="288"/>
      <c r="AF175" s="289"/>
      <c r="AG175" s="239">
        <f t="shared" si="84"/>
        <v>0</v>
      </c>
      <c r="AH175" s="317">
        <f t="shared" si="85"/>
        <v>0</v>
      </c>
    </row>
    <row r="176" spans="2:34" s="273" customFormat="1" ht="12.75">
      <c r="B176" s="241"/>
      <c r="C176" s="241"/>
      <c r="D176" s="347"/>
      <c r="E176" s="271"/>
      <c r="F176" s="275"/>
      <c r="G176" s="276"/>
      <c r="H176" s="276"/>
      <c r="I176" s="276"/>
      <c r="J176" s="276"/>
      <c r="K176" s="276"/>
      <c r="L176" s="276"/>
      <c r="M176" s="276"/>
      <c r="N176" s="276"/>
      <c r="O176" s="276"/>
      <c r="P176" s="276"/>
      <c r="Q176" s="276"/>
      <c r="R176" s="276"/>
      <c r="S176" s="288">
        <f t="shared" si="99"/>
        <v>0</v>
      </c>
      <c r="T176" s="288">
        <f aca="true" t="shared" si="114" ref="T176:AE178">$F176*G176</f>
        <v>0</v>
      </c>
      <c r="U176" s="288">
        <f t="shared" si="114"/>
        <v>0</v>
      </c>
      <c r="V176" s="288">
        <f t="shared" si="114"/>
        <v>0</v>
      </c>
      <c r="W176" s="288">
        <f t="shared" si="114"/>
        <v>0</v>
      </c>
      <c r="X176" s="288">
        <f t="shared" si="114"/>
        <v>0</v>
      </c>
      <c r="Y176" s="288">
        <f t="shared" si="114"/>
        <v>0</v>
      </c>
      <c r="Z176" s="288">
        <f t="shared" si="114"/>
        <v>0</v>
      </c>
      <c r="AA176" s="288">
        <f t="shared" si="114"/>
        <v>0</v>
      </c>
      <c r="AB176" s="288">
        <f t="shared" si="114"/>
        <v>0</v>
      </c>
      <c r="AC176" s="288">
        <f t="shared" si="114"/>
        <v>0</v>
      </c>
      <c r="AD176" s="288">
        <f t="shared" si="114"/>
        <v>0</v>
      </c>
      <c r="AE176" s="288">
        <f t="shared" si="114"/>
        <v>0</v>
      </c>
      <c r="AF176" s="289">
        <f t="shared" si="113"/>
        <v>0</v>
      </c>
      <c r="AG176" s="239">
        <f t="shared" si="84"/>
        <v>0</v>
      </c>
      <c r="AH176" s="317">
        <f t="shared" si="85"/>
        <v>0</v>
      </c>
    </row>
    <row r="177" spans="2:34" s="273" customFormat="1" ht="12.75">
      <c r="B177" s="241"/>
      <c r="C177" s="241"/>
      <c r="D177" s="347"/>
      <c r="E177" s="271"/>
      <c r="F177" s="275"/>
      <c r="G177" s="276"/>
      <c r="H177" s="276"/>
      <c r="I177" s="276"/>
      <c r="J177" s="276"/>
      <c r="K177" s="276"/>
      <c r="L177" s="276"/>
      <c r="M177" s="276"/>
      <c r="N177" s="276"/>
      <c r="O177" s="276"/>
      <c r="P177" s="276"/>
      <c r="Q177" s="276"/>
      <c r="R177" s="276"/>
      <c r="S177" s="288">
        <f t="shared" si="99"/>
        <v>0</v>
      </c>
      <c r="T177" s="288">
        <f t="shared" si="114"/>
        <v>0</v>
      </c>
      <c r="U177" s="288">
        <f t="shared" si="114"/>
        <v>0</v>
      </c>
      <c r="V177" s="288">
        <f t="shared" si="114"/>
        <v>0</v>
      </c>
      <c r="W177" s="288">
        <f t="shared" si="114"/>
        <v>0</v>
      </c>
      <c r="X177" s="288">
        <f t="shared" si="114"/>
        <v>0</v>
      </c>
      <c r="Y177" s="288">
        <f t="shared" si="114"/>
        <v>0</v>
      </c>
      <c r="Z177" s="288">
        <f t="shared" si="114"/>
        <v>0</v>
      </c>
      <c r="AA177" s="288">
        <f t="shared" si="114"/>
        <v>0</v>
      </c>
      <c r="AB177" s="288">
        <f t="shared" si="114"/>
        <v>0</v>
      </c>
      <c r="AC177" s="288">
        <f t="shared" si="114"/>
        <v>0</v>
      </c>
      <c r="AD177" s="288">
        <f t="shared" si="114"/>
        <v>0</v>
      </c>
      <c r="AE177" s="288">
        <f t="shared" si="114"/>
        <v>0</v>
      </c>
      <c r="AF177" s="289">
        <f t="shared" si="113"/>
        <v>0</v>
      </c>
      <c r="AG177" s="239">
        <f t="shared" si="84"/>
        <v>0</v>
      </c>
      <c r="AH177" s="317">
        <f t="shared" si="85"/>
        <v>0</v>
      </c>
    </row>
    <row r="178" spans="2:34" s="273" customFormat="1" ht="12.75">
      <c r="B178" s="241"/>
      <c r="C178" s="241"/>
      <c r="D178" s="347"/>
      <c r="E178" s="314"/>
      <c r="F178" s="276"/>
      <c r="G178" s="276"/>
      <c r="H178" s="276"/>
      <c r="I178" s="276"/>
      <c r="J178" s="276"/>
      <c r="K178" s="276"/>
      <c r="L178" s="276"/>
      <c r="M178" s="276"/>
      <c r="N178" s="276"/>
      <c r="O178" s="276"/>
      <c r="P178" s="276"/>
      <c r="Q178" s="276"/>
      <c r="R178" s="276"/>
      <c r="S178" s="288">
        <f t="shared" si="99"/>
        <v>0</v>
      </c>
      <c r="T178" s="288">
        <f t="shared" si="114"/>
        <v>0</v>
      </c>
      <c r="U178" s="288">
        <f t="shared" si="114"/>
        <v>0</v>
      </c>
      <c r="V178" s="288">
        <f t="shared" si="114"/>
        <v>0</v>
      </c>
      <c r="W178" s="288">
        <f t="shared" si="114"/>
        <v>0</v>
      </c>
      <c r="X178" s="288">
        <f t="shared" si="114"/>
        <v>0</v>
      </c>
      <c r="Y178" s="288">
        <f t="shared" si="114"/>
        <v>0</v>
      </c>
      <c r="Z178" s="288">
        <f t="shared" si="114"/>
        <v>0</v>
      </c>
      <c r="AA178" s="288">
        <f t="shared" si="114"/>
        <v>0</v>
      </c>
      <c r="AB178" s="288">
        <f t="shared" si="114"/>
        <v>0</v>
      </c>
      <c r="AC178" s="288">
        <f t="shared" si="114"/>
        <v>0</v>
      </c>
      <c r="AD178" s="288">
        <f t="shared" si="114"/>
        <v>0</v>
      </c>
      <c r="AE178" s="288">
        <f t="shared" si="114"/>
        <v>0</v>
      </c>
      <c r="AF178" s="289">
        <f t="shared" si="113"/>
        <v>0</v>
      </c>
      <c r="AG178" s="239">
        <f t="shared" si="84"/>
        <v>0</v>
      </c>
      <c r="AH178" s="317">
        <f t="shared" si="85"/>
        <v>0</v>
      </c>
    </row>
    <row r="179" spans="2:34" s="273" customFormat="1" ht="12.75">
      <c r="B179" s="241"/>
      <c r="C179" s="241"/>
      <c r="D179" s="347"/>
      <c r="E179" s="247" t="s">
        <v>455</v>
      </c>
      <c r="F179" s="275"/>
      <c r="G179" s="276"/>
      <c r="H179" s="276"/>
      <c r="I179" s="276"/>
      <c r="J179" s="276"/>
      <c r="K179" s="276"/>
      <c r="L179" s="276"/>
      <c r="M179" s="276"/>
      <c r="N179" s="276"/>
      <c r="O179" s="276"/>
      <c r="P179" s="276"/>
      <c r="Q179" s="276"/>
      <c r="R179" s="276"/>
      <c r="S179" s="288">
        <f t="shared" si="99"/>
        <v>0</v>
      </c>
      <c r="T179" s="288"/>
      <c r="U179" s="288"/>
      <c r="V179" s="288"/>
      <c r="W179" s="288"/>
      <c r="X179" s="288"/>
      <c r="Y179" s="288"/>
      <c r="Z179" s="288"/>
      <c r="AA179" s="288"/>
      <c r="AB179" s="288"/>
      <c r="AC179" s="288"/>
      <c r="AD179" s="288"/>
      <c r="AE179" s="288"/>
      <c r="AF179" s="289"/>
      <c r="AG179" s="239">
        <f t="shared" si="84"/>
        <v>0</v>
      </c>
      <c r="AH179" s="317">
        <f t="shared" si="85"/>
        <v>0</v>
      </c>
    </row>
    <row r="180" spans="2:34" s="273" customFormat="1" ht="12.75">
      <c r="B180" s="241"/>
      <c r="C180" s="241"/>
      <c r="D180" s="347"/>
      <c r="E180" s="271"/>
      <c r="F180" s="275"/>
      <c r="G180" s="276"/>
      <c r="H180" s="276"/>
      <c r="I180" s="276"/>
      <c r="J180" s="276"/>
      <c r="K180" s="276"/>
      <c r="L180" s="276"/>
      <c r="M180" s="276"/>
      <c r="N180" s="276"/>
      <c r="O180" s="276"/>
      <c r="P180" s="276"/>
      <c r="Q180" s="276"/>
      <c r="R180" s="276"/>
      <c r="S180" s="288">
        <f t="shared" si="99"/>
        <v>0</v>
      </c>
      <c r="T180" s="288">
        <f aca="true" t="shared" si="115" ref="T180:AE181">$F180*G180</f>
        <v>0</v>
      </c>
      <c r="U180" s="288">
        <f t="shared" si="115"/>
        <v>0</v>
      </c>
      <c r="V180" s="288">
        <f t="shared" si="115"/>
        <v>0</v>
      </c>
      <c r="W180" s="288">
        <f t="shared" si="115"/>
        <v>0</v>
      </c>
      <c r="X180" s="288">
        <f t="shared" si="115"/>
        <v>0</v>
      </c>
      <c r="Y180" s="288">
        <f t="shared" si="115"/>
        <v>0</v>
      </c>
      <c r="Z180" s="288">
        <f t="shared" si="115"/>
        <v>0</v>
      </c>
      <c r="AA180" s="288">
        <f t="shared" si="115"/>
        <v>0</v>
      </c>
      <c r="AB180" s="288">
        <f t="shared" si="115"/>
        <v>0</v>
      </c>
      <c r="AC180" s="288">
        <f t="shared" si="115"/>
        <v>0</v>
      </c>
      <c r="AD180" s="288">
        <f t="shared" si="115"/>
        <v>0</v>
      </c>
      <c r="AE180" s="288">
        <f t="shared" si="115"/>
        <v>0</v>
      </c>
      <c r="AF180" s="289">
        <f t="shared" si="113"/>
        <v>0</v>
      </c>
      <c r="AG180" s="239">
        <f t="shared" si="84"/>
        <v>0</v>
      </c>
      <c r="AH180" s="317">
        <f t="shared" si="85"/>
        <v>0</v>
      </c>
    </row>
    <row r="181" spans="2:34" s="273" customFormat="1" ht="12.75">
      <c r="B181" s="241"/>
      <c r="C181" s="241"/>
      <c r="D181" s="347"/>
      <c r="E181" s="271"/>
      <c r="F181" s="275"/>
      <c r="G181" s="276"/>
      <c r="H181" s="276"/>
      <c r="I181" s="276"/>
      <c r="J181" s="276"/>
      <c r="K181" s="276"/>
      <c r="L181" s="276"/>
      <c r="M181" s="276"/>
      <c r="N181" s="276"/>
      <c r="O181" s="276"/>
      <c r="P181" s="276"/>
      <c r="Q181" s="276"/>
      <c r="R181" s="276"/>
      <c r="S181" s="288">
        <f t="shared" si="99"/>
        <v>0</v>
      </c>
      <c r="T181" s="288">
        <f t="shared" si="115"/>
        <v>0</v>
      </c>
      <c r="U181" s="288">
        <f t="shared" si="115"/>
        <v>0</v>
      </c>
      <c r="V181" s="288">
        <f t="shared" si="115"/>
        <v>0</v>
      </c>
      <c r="W181" s="288">
        <f t="shared" si="115"/>
        <v>0</v>
      </c>
      <c r="X181" s="288">
        <f t="shared" si="115"/>
        <v>0</v>
      </c>
      <c r="Y181" s="288">
        <f t="shared" si="115"/>
        <v>0</v>
      </c>
      <c r="Z181" s="288">
        <f t="shared" si="115"/>
        <v>0</v>
      </c>
      <c r="AA181" s="288">
        <f t="shared" si="115"/>
        <v>0</v>
      </c>
      <c r="AB181" s="288">
        <f t="shared" si="115"/>
        <v>0</v>
      </c>
      <c r="AC181" s="288">
        <f t="shared" si="115"/>
        <v>0</v>
      </c>
      <c r="AD181" s="288">
        <f t="shared" si="115"/>
        <v>0</v>
      </c>
      <c r="AE181" s="288">
        <f t="shared" si="115"/>
        <v>0</v>
      </c>
      <c r="AF181" s="289">
        <f t="shared" si="113"/>
        <v>0</v>
      </c>
      <c r="AG181" s="239">
        <f t="shared" si="84"/>
        <v>0</v>
      </c>
      <c r="AH181" s="317">
        <f t="shared" si="85"/>
        <v>0</v>
      </c>
    </row>
    <row r="182" spans="2:34" s="273" customFormat="1" ht="12.75">
      <c r="B182" s="241"/>
      <c r="C182" s="241"/>
      <c r="D182" s="347"/>
      <c r="E182" s="246" t="s">
        <v>395</v>
      </c>
      <c r="F182" s="275"/>
      <c r="G182" s="276"/>
      <c r="H182" s="276"/>
      <c r="I182" s="276"/>
      <c r="J182" s="276"/>
      <c r="K182" s="276"/>
      <c r="L182" s="276"/>
      <c r="M182" s="276"/>
      <c r="N182" s="276"/>
      <c r="O182" s="276"/>
      <c r="P182" s="276"/>
      <c r="Q182" s="276"/>
      <c r="R182" s="276"/>
      <c r="S182" s="288">
        <f t="shared" si="99"/>
        <v>0</v>
      </c>
      <c r="T182" s="288"/>
      <c r="U182" s="288"/>
      <c r="V182" s="288"/>
      <c r="W182" s="288"/>
      <c r="X182" s="288"/>
      <c r="Y182" s="288"/>
      <c r="Z182" s="288"/>
      <c r="AA182" s="288"/>
      <c r="AB182" s="288"/>
      <c r="AC182" s="288"/>
      <c r="AD182" s="288"/>
      <c r="AE182" s="288"/>
      <c r="AF182" s="289"/>
      <c r="AG182" s="239">
        <f t="shared" si="84"/>
        <v>0</v>
      </c>
      <c r="AH182" s="317">
        <f t="shared" si="85"/>
        <v>0</v>
      </c>
    </row>
    <row r="183" spans="2:37" s="273" customFormat="1" ht="12.75">
      <c r="B183" s="241"/>
      <c r="C183" s="241"/>
      <c r="D183" s="347"/>
      <c r="E183" s="271"/>
      <c r="F183" s="275"/>
      <c r="G183" s="276"/>
      <c r="H183" s="276"/>
      <c r="I183" s="276"/>
      <c r="J183" s="276"/>
      <c r="K183" s="276"/>
      <c r="L183" s="276"/>
      <c r="M183" s="276"/>
      <c r="N183" s="276"/>
      <c r="O183" s="276"/>
      <c r="P183" s="276"/>
      <c r="Q183" s="276"/>
      <c r="R183" s="276"/>
      <c r="S183" s="288">
        <f t="shared" si="99"/>
        <v>0</v>
      </c>
      <c r="T183" s="288">
        <f aca="true" t="shared" si="116" ref="T183:T193">$F183*G183</f>
        <v>0</v>
      </c>
      <c r="U183" s="288">
        <f aca="true" t="shared" si="117" ref="U183:U194">$F183*H183</f>
        <v>0</v>
      </c>
      <c r="V183" s="288">
        <f aca="true" t="shared" si="118" ref="V183:V193">$F183*I183</f>
        <v>0</v>
      </c>
      <c r="W183" s="288">
        <f aca="true" t="shared" si="119" ref="W183:W193">$F183*J183</f>
        <v>0</v>
      </c>
      <c r="X183" s="288">
        <f aca="true" t="shared" si="120" ref="X183:X193">$F183*K183</f>
        <v>0</v>
      </c>
      <c r="Y183" s="288">
        <f aca="true" t="shared" si="121" ref="Y183:Y193">$F183*L183</f>
        <v>0</v>
      </c>
      <c r="Z183" s="288">
        <f aca="true" t="shared" si="122" ref="Z183:Z193">$F183*M183</f>
        <v>0</v>
      </c>
      <c r="AA183" s="288">
        <f aca="true" t="shared" si="123" ref="AA183:AA193">$F183*N183</f>
        <v>0</v>
      </c>
      <c r="AB183" s="288">
        <f aca="true" t="shared" si="124" ref="AB183:AB193">$F183*O183</f>
        <v>0</v>
      </c>
      <c r="AC183" s="288">
        <f aca="true" t="shared" si="125" ref="AC183:AC193">$F183*P183</f>
        <v>0</v>
      </c>
      <c r="AD183" s="288">
        <f aca="true" t="shared" si="126" ref="AD183:AD193">$F183*Q183</f>
        <v>0</v>
      </c>
      <c r="AE183" s="288">
        <f aca="true" t="shared" si="127" ref="AE183:AE193">$F183*R183</f>
        <v>0</v>
      </c>
      <c r="AF183" s="289">
        <f t="shared" si="113"/>
        <v>0</v>
      </c>
      <c r="AG183" s="239">
        <f t="shared" si="84"/>
        <v>0</v>
      </c>
      <c r="AH183" s="317">
        <f t="shared" si="85"/>
        <v>0</v>
      </c>
      <c r="AI183" s="271" t="s">
        <v>354</v>
      </c>
      <c r="AJ183" s="275">
        <v>16000</v>
      </c>
      <c r="AK183" s="337">
        <f>F183-AJ183</f>
        <v>-16000</v>
      </c>
    </row>
    <row r="184" spans="2:37" s="273" customFormat="1" ht="12.75">
      <c r="B184" s="241"/>
      <c r="C184" s="241"/>
      <c r="D184" s="347"/>
      <c r="E184" s="271"/>
      <c r="F184" s="275"/>
      <c r="G184" s="276"/>
      <c r="H184" s="276"/>
      <c r="I184" s="276"/>
      <c r="J184" s="276"/>
      <c r="K184" s="276"/>
      <c r="L184" s="276"/>
      <c r="M184" s="276"/>
      <c r="N184" s="276"/>
      <c r="O184" s="276"/>
      <c r="P184" s="276"/>
      <c r="Q184" s="276"/>
      <c r="R184" s="276"/>
      <c r="S184" s="288">
        <f t="shared" si="99"/>
        <v>0</v>
      </c>
      <c r="T184" s="288">
        <f t="shared" si="116"/>
        <v>0</v>
      </c>
      <c r="U184" s="288">
        <f t="shared" si="117"/>
        <v>0</v>
      </c>
      <c r="V184" s="288">
        <f t="shared" si="118"/>
        <v>0</v>
      </c>
      <c r="W184" s="288">
        <f t="shared" si="119"/>
        <v>0</v>
      </c>
      <c r="X184" s="288">
        <f t="shared" si="120"/>
        <v>0</v>
      </c>
      <c r="Y184" s="288">
        <f t="shared" si="121"/>
        <v>0</v>
      </c>
      <c r="Z184" s="288">
        <f t="shared" si="122"/>
        <v>0</v>
      </c>
      <c r="AA184" s="288">
        <f t="shared" si="123"/>
        <v>0</v>
      </c>
      <c r="AB184" s="288">
        <f t="shared" si="124"/>
        <v>0</v>
      </c>
      <c r="AC184" s="288">
        <f t="shared" si="125"/>
        <v>0</v>
      </c>
      <c r="AD184" s="288">
        <f t="shared" si="126"/>
        <v>0</v>
      </c>
      <c r="AE184" s="288">
        <f t="shared" si="127"/>
        <v>0</v>
      </c>
      <c r="AF184" s="289">
        <f t="shared" si="113"/>
        <v>0</v>
      </c>
      <c r="AG184" s="239">
        <f t="shared" si="84"/>
        <v>0</v>
      </c>
      <c r="AH184" s="317">
        <f t="shared" si="85"/>
        <v>0</v>
      </c>
      <c r="AI184" s="271" t="s">
        <v>615</v>
      </c>
      <c r="AJ184" s="275">
        <v>2000</v>
      </c>
      <c r="AK184" s="337">
        <f aca="true" t="shared" si="128" ref="AK184:AK193">F184-AJ184</f>
        <v>-2000</v>
      </c>
    </row>
    <row r="185" spans="2:37" s="273" customFormat="1" ht="12.75">
      <c r="B185" s="241"/>
      <c r="C185" s="241"/>
      <c r="D185" s="347"/>
      <c r="E185" s="271"/>
      <c r="F185" s="275"/>
      <c r="G185" s="276"/>
      <c r="H185" s="276"/>
      <c r="I185" s="276"/>
      <c r="J185" s="276"/>
      <c r="K185" s="276"/>
      <c r="L185" s="276"/>
      <c r="M185" s="276"/>
      <c r="N185" s="276"/>
      <c r="O185" s="276"/>
      <c r="P185" s="276"/>
      <c r="Q185" s="276"/>
      <c r="R185" s="276"/>
      <c r="S185" s="288">
        <f t="shared" si="99"/>
        <v>0</v>
      </c>
      <c r="T185" s="288">
        <f t="shared" si="116"/>
        <v>0</v>
      </c>
      <c r="U185" s="288">
        <f t="shared" si="117"/>
        <v>0</v>
      </c>
      <c r="V185" s="288">
        <f t="shared" si="118"/>
        <v>0</v>
      </c>
      <c r="W185" s="288">
        <f t="shared" si="119"/>
        <v>0</v>
      </c>
      <c r="X185" s="288">
        <f t="shared" si="120"/>
        <v>0</v>
      </c>
      <c r="Y185" s="288">
        <f t="shared" si="121"/>
        <v>0</v>
      </c>
      <c r="Z185" s="288">
        <f t="shared" si="122"/>
        <v>0</v>
      </c>
      <c r="AA185" s="288">
        <f t="shared" si="123"/>
        <v>0</v>
      </c>
      <c r="AB185" s="288">
        <f t="shared" si="124"/>
        <v>0</v>
      </c>
      <c r="AC185" s="288">
        <f t="shared" si="125"/>
        <v>0</v>
      </c>
      <c r="AD185" s="288">
        <f t="shared" si="126"/>
        <v>0</v>
      </c>
      <c r="AE185" s="288">
        <f t="shared" si="127"/>
        <v>0</v>
      </c>
      <c r="AF185" s="289">
        <f t="shared" si="113"/>
        <v>0</v>
      </c>
      <c r="AG185" s="239">
        <f t="shared" si="84"/>
        <v>0</v>
      </c>
      <c r="AH185" s="317">
        <f t="shared" si="85"/>
        <v>0</v>
      </c>
      <c r="AI185" s="271" t="s">
        <v>624</v>
      </c>
      <c r="AJ185" s="275">
        <v>2000</v>
      </c>
      <c r="AK185" s="337">
        <f t="shared" si="128"/>
        <v>-2000</v>
      </c>
    </row>
    <row r="186" spans="2:37" s="273" customFormat="1" ht="12.75">
      <c r="B186" s="241"/>
      <c r="C186" s="241"/>
      <c r="D186" s="347"/>
      <c r="E186" s="271"/>
      <c r="F186" s="275"/>
      <c r="G186" s="276"/>
      <c r="H186" s="276"/>
      <c r="I186" s="276"/>
      <c r="J186" s="276"/>
      <c r="K186" s="276"/>
      <c r="L186" s="276"/>
      <c r="M186" s="276"/>
      <c r="N186" s="276"/>
      <c r="O186" s="276"/>
      <c r="P186" s="276"/>
      <c r="Q186" s="276"/>
      <c r="R186" s="276"/>
      <c r="S186" s="288">
        <f t="shared" si="99"/>
        <v>0</v>
      </c>
      <c r="T186" s="288">
        <f t="shared" si="116"/>
        <v>0</v>
      </c>
      <c r="U186" s="288">
        <f t="shared" si="117"/>
        <v>0</v>
      </c>
      <c r="V186" s="288">
        <f t="shared" si="118"/>
        <v>0</v>
      </c>
      <c r="W186" s="288">
        <f t="shared" si="119"/>
        <v>0</v>
      </c>
      <c r="X186" s="288">
        <f t="shared" si="120"/>
        <v>0</v>
      </c>
      <c r="Y186" s="288">
        <f t="shared" si="121"/>
        <v>0</v>
      </c>
      <c r="Z186" s="288">
        <f t="shared" si="122"/>
        <v>0</v>
      </c>
      <c r="AA186" s="288">
        <f t="shared" si="123"/>
        <v>0</v>
      </c>
      <c r="AB186" s="288">
        <f t="shared" si="124"/>
        <v>0</v>
      </c>
      <c r="AC186" s="288">
        <f t="shared" si="125"/>
        <v>0</v>
      </c>
      <c r="AD186" s="288">
        <f t="shared" si="126"/>
        <v>0</v>
      </c>
      <c r="AE186" s="288">
        <f t="shared" si="127"/>
        <v>0</v>
      </c>
      <c r="AF186" s="289">
        <f t="shared" si="113"/>
        <v>0</v>
      </c>
      <c r="AG186" s="239">
        <f t="shared" si="84"/>
        <v>0</v>
      </c>
      <c r="AH186" s="317">
        <f t="shared" si="85"/>
        <v>0</v>
      </c>
      <c r="AI186" s="271" t="s">
        <v>620</v>
      </c>
      <c r="AJ186" s="275">
        <v>6200</v>
      </c>
      <c r="AK186" s="337">
        <f t="shared" si="128"/>
        <v>-6200</v>
      </c>
    </row>
    <row r="187" spans="2:37" s="273" customFormat="1" ht="12.75">
      <c r="B187" s="241"/>
      <c r="C187" s="241"/>
      <c r="D187" s="347"/>
      <c r="E187" s="314"/>
      <c r="F187" s="276"/>
      <c r="G187" s="276"/>
      <c r="H187" s="276"/>
      <c r="I187" s="276"/>
      <c r="J187" s="276"/>
      <c r="K187" s="276"/>
      <c r="L187" s="276"/>
      <c r="M187" s="276"/>
      <c r="N187" s="276"/>
      <c r="O187" s="276"/>
      <c r="P187" s="276"/>
      <c r="Q187" s="276"/>
      <c r="R187" s="276"/>
      <c r="S187" s="288">
        <f t="shared" si="99"/>
        <v>0</v>
      </c>
      <c r="T187" s="288">
        <f t="shared" si="116"/>
        <v>0</v>
      </c>
      <c r="U187" s="288">
        <f t="shared" si="117"/>
        <v>0</v>
      </c>
      <c r="V187" s="288">
        <f t="shared" si="118"/>
        <v>0</v>
      </c>
      <c r="W187" s="288">
        <f t="shared" si="119"/>
        <v>0</v>
      </c>
      <c r="X187" s="288">
        <f t="shared" si="120"/>
        <v>0</v>
      </c>
      <c r="Y187" s="288">
        <f t="shared" si="121"/>
        <v>0</v>
      </c>
      <c r="Z187" s="288">
        <f t="shared" si="122"/>
        <v>0</v>
      </c>
      <c r="AA187" s="288">
        <f t="shared" si="123"/>
        <v>0</v>
      </c>
      <c r="AB187" s="288">
        <f t="shared" si="124"/>
        <v>0</v>
      </c>
      <c r="AC187" s="288">
        <f t="shared" si="125"/>
        <v>0</v>
      </c>
      <c r="AD187" s="288">
        <f t="shared" si="126"/>
        <v>0</v>
      </c>
      <c r="AE187" s="288">
        <f t="shared" si="127"/>
        <v>0</v>
      </c>
      <c r="AF187" s="289">
        <f t="shared" si="113"/>
        <v>0</v>
      </c>
      <c r="AG187" s="239">
        <f t="shared" si="84"/>
        <v>0</v>
      </c>
      <c r="AH187" s="317">
        <f t="shared" si="85"/>
        <v>0</v>
      </c>
      <c r="AI187" s="338" t="s">
        <v>616</v>
      </c>
      <c r="AJ187" s="276">
        <v>1200</v>
      </c>
      <c r="AK187" s="337">
        <f t="shared" si="128"/>
        <v>-1200</v>
      </c>
    </row>
    <row r="188" spans="2:37" s="273" customFormat="1" ht="12.75">
      <c r="B188" s="241"/>
      <c r="C188" s="241"/>
      <c r="D188" s="347"/>
      <c r="E188" s="271"/>
      <c r="F188" s="275"/>
      <c r="G188" s="276"/>
      <c r="H188" s="276"/>
      <c r="I188" s="276"/>
      <c r="J188" s="276"/>
      <c r="K188" s="276"/>
      <c r="L188" s="276"/>
      <c r="M188" s="276"/>
      <c r="N188" s="276"/>
      <c r="O188" s="276"/>
      <c r="P188" s="276"/>
      <c r="Q188" s="276"/>
      <c r="R188" s="276"/>
      <c r="S188" s="288">
        <f t="shared" si="99"/>
        <v>0</v>
      </c>
      <c r="T188" s="288">
        <f t="shared" si="116"/>
        <v>0</v>
      </c>
      <c r="U188" s="288">
        <f t="shared" si="117"/>
        <v>0</v>
      </c>
      <c r="V188" s="288">
        <f t="shared" si="118"/>
        <v>0</v>
      </c>
      <c r="W188" s="288">
        <f t="shared" si="119"/>
        <v>0</v>
      </c>
      <c r="X188" s="288">
        <f t="shared" si="120"/>
        <v>0</v>
      </c>
      <c r="Y188" s="288">
        <f t="shared" si="121"/>
        <v>0</v>
      </c>
      <c r="Z188" s="288">
        <f t="shared" si="122"/>
        <v>0</v>
      </c>
      <c r="AA188" s="288">
        <f t="shared" si="123"/>
        <v>0</v>
      </c>
      <c r="AB188" s="288">
        <f t="shared" si="124"/>
        <v>0</v>
      </c>
      <c r="AC188" s="288">
        <f t="shared" si="125"/>
        <v>0</v>
      </c>
      <c r="AD188" s="288">
        <f t="shared" si="126"/>
        <v>0</v>
      </c>
      <c r="AE188" s="288">
        <f t="shared" si="127"/>
        <v>0</v>
      </c>
      <c r="AF188" s="289">
        <f t="shared" si="113"/>
        <v>0</v>
      </c>
      <c r="AG188" s="239">
        <f t="shared" si="84"/>
        <v>0</v>
      </c>
      <c r="AH188" s="317">
        <f t="shared" si="85"/>
        <v>0</v>
      </c>
      <c r="AI188" s="271" t="s">
        <v>617</v>
      </c>
      <c r="AJ188" s="275">
        <v>2500</v>
      </c>
      <c r="AK188" s="337">
        <f t="shared" si="128"/>
        <v>-2500</v>
      </c>
    </row>
    <row r="189" spans="2:37" s="273" customFormat="1" ht="12.75">
      <c r="B189" s="241"/>
      <c r="C189" s="241"/>
      <c r="D189" s="347"/>
      <c r="E189" s="271"/>
      <c r="F189" s="275"/>
      <c r="G189" s="276"/>
      <c r="H189" s="276"/>
      <c r="I189" s="276"/>
      <c r="J189" s="276"/>
      <c r="K189" s="276"/>
      <c r="L189" s="276"/>
      <c r="M189" s="276"/>
      <c r="N189" s="276"/>
      <c r="O189" s="276"/>
      <c r="P189" s="276"/>
      <c r="Q189" s="276"/>
      <c r="R189" s="276"/>
      <c r="S189" s="288">
        <f t="shared" si="99"/>
        <v>0</v>
      </c>
      <c r="T189" s="288">
        <f t="shared" si="116"/>
        <v>0</v>
      </c>
      <c r="U189" s="288">
        <f t="shared" si="117"/>
        <v>0</v>
      </c>
      <c r="V189" s="288">
        <f t="shared" si="118"/>
        <v>0</v>
      </c>
      <c r="W189" s="288">
        <f t="shared" si="119"/>
        <v>0</v>
      </c>
      <c r="X189" s="288">
        <f t="shared" si="120"/>
        <v>0</v>
      </c>
      <c r="Y189" s="288">
        <f t="shared" si="121"/>
        <v>0</v>
      </c>
      <c r="Z189" s="288">
        <f t="shared" si="122"/>
        <v>0</v>
      </c>
      <c r="AA189" s="288">
        <f t="shared" si="123"/>
        <v>0</v>
      </c>
      <c r="AB189" s="288">
        <f t="shared" si="124"/>
        <v>0</v>
      </c>
      <c r="AC189" s="288">
        <f t="shared" si="125"/>
        <v>0</v>
      </c>
      <c r="AD189" s="288">
        <f t="shared" si="126"/>
        <v>0</v>
      </c>
      <c r="AE189" s="288">
        <f t="shared" si="127"/>
        <v>0</v>
      </c>
      <c r="AF189" s="289">
        <f t="shared" si="113"/>
        <v>0</v>
      </c>
      <c r="AG189" s="239">
        <f t="shared" si="84"/>
        <v>0</v>
      </c>
      <c r="AH189" s="317">
        <f t="shared" si="85"/>
        <v>0</v>
      </c>
      <c r="AI189" s="271" t="s">
        <v>621</v>
      </c>
      <c r="AJ189" s="275">
        <v>1000</v>
      </c>
      <c r="AK189" s="337">
        <f t="shared" si="128"/>
        <v>-1000</v>
      </c>
    </row>
    <row r="190" spans="2:37" s="273" customFormat="1" ht="12.75">
      <c r="B190" s="241"/>
      <c r="C190" s="241"/>
      <c r="D190" s="347"/>
      <c r="E190" s="271"/>
      <c r="F190" s="275"/>
      <c r="G190" s="276"/>
      <c r="H190" s="276"/>
      <c r="I190" s="276"/>
      <c r="J190" s="276"/>
      <c r="K190" s="276"/>
      <c r="L190" s="276"/>
      <c r="M190" s="276"/>
      <c r="N190" s="276"/>
      <c r="O190" s="276"/>
      <c r="P190" s="276"/>
      <c r="Q190" s="276"/>
      <c r="R190" s="276"/>
      <c r="S190" s="288">
        <f t="shared" si="99"/>
        <v>0</v>
      </c>
      <c r="T190" s="288">
        <f t="shared" si="116"/>
        <v>0</v>
      </c>
      <c r="U190" s="288">
        <f t="shared" si="117"/>
        <v>0</v>
      </c>
      <c r="V190" s="288">
        <f t="shared" si="118"/>
        <v>0</v>
      </c>
      <c r="W190" s="288">
        <f t="shared" si="119"/>
        <v>0</v>
      </c>
      <c r="X190" s="288">
        <f t="shared" si="120"/>
        <v>0</v>
      </c>
      <c r="Y190" s="288">
        <f t="shared" si="121"/>
        <v>0</v>
      </c>
      <c r="Z190" s="288">
        <f t="shared" si="122"/>
        <v>0</v>
      </c>
      <c r="AA190" s="288">
        <f t="shared" si="123"/>
        <v>0</v>
      </c>
      <c r="AB190" s="288">
        <f t="shared" si="124"/>
        <v>0</v>
      </c>
      <c r="AC190" s="288">
        <f t="shared" si="125"/>
        <v>0</v>
      </c>
      <c r="AD190" s="288">
        <f t="shared" si="126"/>
        <v>0</v>
      </c>
      <c r="AE190" s="288">
        <f t="shared" si="127"/>
        <v>0</v>
      </c>
      <c r="AF190" s="289">
        <f t="shared" si="113"/>
        <v>0</v>
      </c>
      <c r="AG190" s="239">
        <f t="shared" si="84"/>
        <v>0</v>
      </c>
      <c r="AH190" s="317">
        <f t="shared" si="85"/>
        <v>0</v>
      </c>
      <c r="AI190" s="271" t="s">
        <v>622</v>
      </c>
      <c r="AJ190" s="275">
        <v>1000</v>
      </c>
      <c r="AK190" s="337">
        <f t="shared" si="128"/>
        <v>-1000</v>
      </c>
    </row>
    <row r="191" spans="2:37" s="273" customFormat="1" ht="12.75">
      <c r="B191" s="241"/>
      <c r="C191" s="241"/>
      <c r="D191" s="347"/>
      <c r="E191" s="271"/>
      <c r="F191" s="275"/>
      <c r="G191" s="276"/>
      <c r="H191" s="276"/>
      <c r="I191" s="276"/>
      <c r="J191" s="276"/>
      <c r="K191" s="276"/>
      <c r="L191" s="276"/>
      <c r="M191" s="276"/>
      <c r="N191" s="276"/>
      <c r="O191" s="276"/>
      <c r="P191" s="276"/>
      <c r="Q191" s="276"/>
      <c r="R191" s="276"/>
      <c r="S191" s="288">
        <f t="shared" si="99"/>
        <v>0</v>
      </c>
      <c r="T191" s="288">
        <f t="shared" si="116"/>
        <v>0</v>
      </c>
      <c r="U191" s="288">
        <f t="shared" si="117"/>
        <v>0</v>
      </c>
      <c r="V191" s="288">
        <f t="shared" si="118"/>
        <v>0</v>
      </c>
      <c r="W191" s="288">
        <f t="shared" si="119"/>
        <v>0</v>
      </c>
      <c r="X191" s="288">
        <f t="shared" si="120"/>
        <v>0</v>
      </c>
      <c r="Y191" s="288">
        <f t="shared" si="121"/>
        <v>0</v>
      </c>
      <c r="Z191" s="288">
        <f t="shared" si="122"/>
        <v>0</v>
      </c>
      <c r="AA191" s="288">
        <f t="shared" si="123"/>
        <v>0</v>
      </c>
      <c r="AB191" s="288">
        <f t="shared" si="124"/>
        <v>0</v>
      </c>
      <c r="AC191" s="288">
        <f t="shared" si="125"/>
        <v>0</v>
      </c>
      <c r="AD191" s="288">
        <f t="shared" si="126"/>
        <v>0</v>
      </c>
      <c r="AE191" s="288">
        <f t="shared" si="127"/>
        <v>0</v>
      </c>
      <c r="AF191" s="289">
        <f t="shared" si="113"/>
        <v>0</v>
      </c>
      <c r="AG191" s="239">
        <f t="shared" si="84"/>
        <v>0</v>
      </c>
      <c r="AH191" s="317">
        <f t="shared" si="85"/>
        <v>0</v>
      </c>
      <c r="AI191" s="338" t="s">
        <v>623</v>
      </c>
      <c r="AJ191" s="275">
        <v>0</v>
      </c>
      <c r="AK191" s="337">
        <f t="shared" si="128"/>
        <v>0</v>
      </c>
    </row>
    <row r="192" spans="2:37" s="273" customFormat="1" ht="12.75">
      <c r="B192" s="241"/>
      <c r="C192" s="241"/>
      <c r="D192" s="347"/>
      <c r="E192" s="271"/>
      <c r="F192" s="275"/>
      <c r="G192" s="276"/>
      <c r="H192" s="276"/>
      <c r="I192" s="276"/>
      <c r="J192" s="276"/>
      <c r="K192" s="276"/>
      <c r="L192" s="276"/>
      <c r="M192" s="276"/>
      <c r="N192" s="276"/>
      <c r="O192" s="276"/>
      <c r="P192" s="276"/>
      <c r="Q192" s="276"/>
      <c r="R192" s="276"/>
      <c r="S192" s="288">
        <f t="shared" si="99"/>
        <v>0</v>
      </c>
      <c r="T192" s="288">
        <f t="shared" si="116"/>
        <v>0</v>
      </c>
      <c r="U192" s="288">
        <f t="shared" si="117"/>
        <v>0</v>
      </c>
      <c r="V192" s="288">
        <f t="shared" si="118"/>
        <v>0</v>
      </c>
      <c r="W192" s="288">
        <f t="shared" si="119"/>
        <v>0</v>
      </c>
      <c r="X192" s="288">
        <f t="shared" si="120"/>
        <v>0</v>
      </c>
      <c r="Y192" s="288">
        <f t="shared" si="121"/>
        <v>0</v>
      </c>
      <c r="Z192" s="288">
        <f t="shared" si="122"/>
        <v>0</v>
      </c>
      <c r="AA192" s="288">
        <f t="shared" si="123"/>
        <v>0</v>
      </c>
      <c r="AB192" s="288">
        <f t="shared" si="124"/>
        <v>0</v>
      </c>
      <c r="AC192" s="288">
        <f t="shared" si="125"/>
        <v>0</v>
      </c>
      <c r="AD192" s="288">
        <f t="shared" si="126"/>
        <v>0</v>
      </c>
      <c r="AE192" s="288">
        <f t="shared" si="127"/>
        <v>0</v>
      </c>
      <c r="AF192" s="289">
        <f t="shared" si="113"/>
        <v>0</v>
      </c>
      <c r="AG192" s="239">
        <f t="shared" si="84"/>
        <v>0</v>
      </c>
      <c r="AH192" s="317">
        <f t="shared" si="85"/>
        <v>0</v>
      </c>
      <c r="AI192" s="271" t="s">
        <v>619</v>
      </c>
      <c r="AJ192" s="275">
        <v>1500</v>
      </c>
      <c r="AK192" s="337">
        <f t="shared" si="128"/>
        <v>-1500</v>
      </c>
    </row>
    <row r="193" spans="2:37" s="273" customFormat="1" ht="12.75">
      <c r="B193" s="241"/>
      <c r="C193" s="241"/>
      <c r="D193" s="347"/>
      <c r="E193" s="271"/>
      <c r="F193" s="275"/>
      <c r="G193" s="276"/>
      <c r="H193" s="276"/>
      <c r="I193" s="276"/>
      <c r="J193" s="276"/>
      <c r="K193" s="276"/>
      <c r="L193" s="276"/>
      <c r="M193" s="276"/>
      <c r="N193" s="276"/>
      <c r="O193" s="276"/>
      <c r="P193" s="276"/>
      <c r="Q193" s="276"/>
      <c r="R193" s="276"/>
      <c r="S193" s="288">
        <f t="shared" si="99"/>
        <v>0</v>
      </c>
      <c r="T193" s="288">
        <f t="shared" si="116"/>
        <v>0</v>
      </c>
      <c r="U193" s="288">
        <f t="shared" si="117"/>
        <v>0</v>
      </c>
      <c r="V193" s="288">
        <f t="shared" si="118"/>
        <v>0</v>
      </c>
      <c r="W193" s="288">
        <f t="shared" si="119"/>
        <v>0</v>
      </c>
      <c r="X193" s="288">
        <f t="shared" si="120"/>
        <v>0</v>
      </c>
      <c r="Y193" s="288">
        <f t="shared" si="121"/>
        <v>0</v>
      </c>
      <c r="Z193" s="288">
        <f t="shared" si="122"/>
        <v>0</v>
      </c>
      <c r="AA193" s="288">
        <f t="shared" si="123"/>
        <v>0</v>
      </c>
      <c r="AB193" s="288">
        <f t="shared" si="124"/>
        <v>0</v>
      </c>
      <c r="AC193" s="288">
        <f t="shared" si="125"/>
        <v>0</v>
      </c>
      <c r="AD193" s="288">
        <f t="shared" si="126"/>
        <v>0</v>
      </c>
      <c r="AE193" s="288">
        <f t="shared" si="127"/>
        <v>0</v>
      </c>
      <c r="AF193" s="289">
        <f t="shared" si="113"/>
        <v>0</v>
      </c>
      <c r="AG193" s="239">
        <f t="shared" si="84"/>
        <v>0</v>
      </c>
      <c r="AH193" s="317">
        <f t="shared" si="85"/>
        <v>0</v>
      </c>
      <c r="AI193" s="271" t="s">
        <v>618</v>
      </c>
      <c r="AJ193" s="275">
        <v>50000</v>
      </c>
      <c r="AK193" s="337">
        <f t="shared" si="128"/>
        <v>-50000</v>
      </c>
    </row>
    <row r="194" spans="2:34" s="279" customFormat="1" ht="12.75">
      <c r="B194" s="248"/>
      <c r="C194" s="248"/>
      <c r="D194" s="348"/>
      <c r="E194" s="339"/>
      <c r="F194" s="340"/>
      <c r="G194" s="276"/>
      <c r="H194" s="276"/>
      <c r="I194" s="276"/>
      <c r="J194" s="276"/>
      <c r="K194" s="276"/>
      <c r="L194" s="276"/>
      <c r="M194" s="276"/>
      <c r="N194" s="276"/>
      <c r="O194" s="276"/>
      <c r="P194" s="276"/>
      <c r="Q194" s="276"/>
      <c r="R194" s="276"/>
      <c r="S194" s="288">
        <f t="shared" si="99"/>
        <v>0</v>
      </c>
      <c r="T194" s="280"/>
      <c r="U194" s="280">
        <f t="shared" si="117"/>
        <v>0</v>
      </c>
      <c r="V194" s="280"/>
      <c r="W194" s="280"/>
      <c r="X194" s="280"/>
      <c r="Y194" s="280"/>
      <c r="Z194" s="280"/>
      <c r="AA194" s="280"/>
      <c r="AB194" s="280"/>
      <c r="AC194" s="280"/>
      <c r="AD194" s="280"/>
      <c r="AE194" s="280"/>
      <c r="AF194" s="289">
        <f t="shared" si="113"/>
        <v>0</v>
      </c>
      <c r="AG194" s="239">
        <f t="shared" si="84"/>
        <v>0</v>
      </c>
      <c r="AH194" s="317">
        <f t="shared" si="85"/>
        <v>0</v>
      </c>
    </row>
    <row r="195" spans="2:34" s="273" customFormat="1" ht="12.75">
      <c r="B195" s="332"/>
      <c r="C195" s="332"/>
      <c r="D195" s="234"/>
      <c r="E195" s="250" t="s">
        <v>603</v>
      </c>
      <c r="F195" s="245"/>
      <c r="G195" s="245"/>
      <c r="H195" s="245"/>
      <c r="I195" s="245"/>
      <c r="J195" s="245"/>
      <c r="K195" s="245"/>
      <c r="L195" s="245"/>
      <c r="M195" s="245"/>
      <c r="N195" s="245"/>
      <c r="O195" s="245"/>
      <c r="P195" s="245"/>
      <c r="Q195" s="245"/>
      <c r="R195" s="245"/>
      <c r="S195" s="233"/>
      <c r="T195" s="233">
        <f aca="true" t="shared" si="129" ref="T195:AF195">T165</f>
        <v>0</v>
      </c>
      <c r="U195" s="233">
        <f t="shared" si="129"/>
        <v>0</v>
      </c>
      <c r="V195" s="233">
        <f t="shared" si="129"/>
        <v>0</v>
      </c>
      <c r="W195" s="233">
        <f t="shared" si="129"/>
        <v>0</v>
      </c>
      <c r="X195" s="233">
        <f t="shared" si="129"/>
        <v>0</v>
      </c>
      <c r="Y195" s="233">
        <f t="shared" si="129"/>
        <v>0</v>
      </c>
      <c r="Z195" s="233">
        <f t="shared" si="129"/>
        <v>0</v>
      </c>
      <c r="AA195" s="233">
        <f t="shared" si="129"/>
        <v>0</v>
      </c>
      <c r="AB195" s="233">
        <f t="shared" si="129"/>
        <v>0</v>
      </c>
      <c r="AC195" s="233">
        <f t="shared" si="129"/>
        <v>0</v>
      </c>
      <c r="AD195" s="233">
        <f t="shared" si="129"/>
        <v>0</v>
      </c>
      <c r="AE195" s="233">
        <f t="shared" si="129"/>
        <v>0</v>
      </c>
      <c r="AF195" s="233">
        <f t="shared" si="129"/>
        <v>0</v>
      </c>
      <c r="AG195" s="239">
        <f aca="true" t="shared" si="130" ref="AG195:AG200">F195*S195</f>
        <v>0</v>
      </c>
      <c r="AH195" s="317"/>
    </row>
    <row r="196" spans="2:34" s="279" customFormat="1" ht="12.75">
      <c r="B196" s="249"/>
      <c r="C196" s="249"/>
      <c r="D196" s="238"/>
      <c r="E196" s="249"/>
      <c r="F196" s="248"/>
      <c r="G196" s="248"/>
      <c r="H196" s="248"/>
      <c r="I196" s="248"/>
      <c r="J196" s="248"/>
      <c r="K196" s="248"/>
      <c r="L196" s="248"/>
      <c r="M196" s="248"/>
      <c r="N196" s="248"/>
      <c r="O196" s="248"/>
      <c r="P196" s="248"/>
      <c r="Q196" s="248"/>
      <c r="R196" s="248"/>
      <c r="S196" s="156"/>
      <c r="T196" s="156"/>
      <c r="U196" s="156"/>
      <c r="V196" s="156"/>
      <c r="W196" s="156"/>
      <c r="X196" s="156"/>
      <c r="Y196" s="156"/>
      <c r="Z196" s="156"/>
      <c r="AA196" s="156"/>
      <c r="AB196" s="156"/>
      <c r="AC196" s="156"/>
      <c r="AD196" s="156"/>
      <c r="AE196" s="156"/>
      <c r="AF196" s="156"/>
      <c r="AG196" s="239">
        <f t="shared" si="130"/>
        <v>0</v>
      </c>
      <c r="AH196" s="317">
        <f>AG196-AF196</f>
        <v>0</v>
      </c>
    </row>
    <row r="197" spans="2:34" s="279" customFormat="1" ht="12.75">
      <c r="B197" s="251"/>
      <c r="C197" s="251"/>
      <c r="D197" s="291"/>
      <c r="E197" s="251" t="s">
        <v>607</v>
      </c>
      <c r="F197" s="252"/>
      <c r="G197" s="252"/>
      <c r="H197" s="252"/>
      <c r="I197" s="252"/>
      <c r="J197" s="252"/>
      <c r="K197" s="252"/>
      <c r="L197" s="252"/>
      <c r="M197" s="252"/>
      <c r="N197" s="252"/>
      <c r="O197" s="252"/>
      <c r="P197" s="252"/>
      <c r="Q197" s="252"/>
      <c r="R197" s="252"/>
      <c r="S197" s="212"/>
      <c r="T197" s="212">
        <f aca="true" t="shared" si="131" ref="T197:AF197">T195+T163</f>
        <v>0</v>
      </c>
      <c r="U197" s="212">
        <f t="shared" si="131"/>
        <v>0</v>
      </c>
      <c r="V197" s="212">
        <f t="shared" si="131"/>
        <v>0</v>
      </c>
      <c r="W197" s="212">
        <f t="shared" si="131"/>
        <v>0</v>
      </c>
      <c r="X197" s="212">
        <f t="shared" si="131"/>
        <v>0</v>
      </c>
      <c r="Y197" s="212">
        <f t="shared" si="131"/>
        <v>0</v>
      </c>
      <c r="Z197" s="212">
        <f t="shared" si="131"/>
        <v>0</v>
      </c>
      <c r="AA197" s="212">
        <f t="shared" si="131"/>
        <v>0</v>
      </c>
      <c r="AB197" s="212">
        <f t="shared" si="131"/>
        <v>0</v>
      </c>
      <c r="AC197" s="212">
        <f t="shared" si="131"/>
        <v>0</v>
      </c>
      <c r="AD197" s="212">
        <f t="shared" si="131"/>
        <v>0</v>
      </c>
      <c r="AE197" s="212">
        <f t="shared" si="131"/>
        <v>0</v>
      </c>
      <c r="AF197" s="212">
        <f t="shared" si="131"/>
        <v>0</v>
      </c>
      <c r="AG197" s="239">
        <f t="shared" si="130"/>
        <v>0</v>
      </c>
      <c r="AH197" s="317"/>
    </row>
    <row r="198" spans="2:34" s="279" customFormat="1" ht="12.75">
      <c r="B198" s="249"/>
      <c r="C198" s="249"/>
      <c r="D198" s="238"/>
      <c r="E198" s="249"/>
      <c r="F198" s="248"/>
      <c r="G198" s="248"/>
      <c r="H198" s="248"/>
      <c r="I198" s="248"/>
      <c r="J198" s="248"/>
      <c r="K198" s="248"/>
      <c r="L198" s="248"/>
      <c r="M198" s="248"/>
      <c r="N198" s="248"/>
      <c r="O198" s="248"/>
      <c r="P198" s="248"/>
      <c r="Q198" s="248"/>
      <c r="R198" s="248"/>
      <c r="S198" s="156"/>
      <c r="T198" s="156"/>
      <c r="U198" s="156"/>
      <c r="V198" s="156"/>
      <c r="W198" s="156"/>
      <c r="X198" s="156"/>
      <c r="Y198" s="156"/>
      <c r="Z198" s="156"/>
      <c r="AA198" s="156"/>
      <c r="AB198" s="156"/>
      <c r="AC198" s="156"/>
      <c r="AD198" s="156"/>
      <c r="AE198" s="156"/>
      <c r="AF198" s="156"/>
      <c r="AG198" s="239">
        <f t="shared" si="130"/>
        <v>0</v>
      </c>
      <c r="AH198" s="317">
        <f>AG198-AF198</f>
        <v>0</v>
      </c>
    </row>
    <row r="199" spans="2:34" s="273" customFormat="1" ht="12.75">
      <c r="B199" s="253"/>
      <c r="C199" s="253"/>
      <c r="D199" s="292" t="s">
        <v>394</v>
      </c>
      <c r="E199" s="254" t="s">
        <v>639</v>
      </c>
      <c r="F199" s="282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26"/>
      <c r="T199" s="226">
        <f>ROUND((T197*$F$203),0)</f>
        <v>0</v>
      </c>
      <c r="U199" s="226">
        <f aca="true" t="shared" si="132" ref="U199:AF199">ROUND((U197*$F$203),0)</f>
        <v>0</v>
      </c>
      <c r="V199" s="226">
        <f t="shared" si="132"/>
        <v>0</v>
      </c>
      <c r="W199" s="226">
        <f t="shared" si="132"/>
        <v>0</v>
      </c>
      <c r="X199" s="226">
        <f t="shared" si="132"/>
        <v>0</v>
      </c>
      <c r="Y199" s="226">
        <f t="shared" si="132"/>
        <v>0</v>
      </c>
      <c r="Z199" s="226">
        <f t="shared" si="132"/>
        <v>0</v>
      </c>
      <c r="AA199" s="226">
        <f t="shared" si="132"/>
        <v>0</v>
      </c>
      <c r="AB199" s="226">
        <f t="shared" si="132"/>
        <v>0</v>
      </c>
      <c r="AC199" s="226">
        <f t="shared" si="132"/>
        <v>0</v>
      </c>
      <c r="AD199" s="226">
        <f t="shared" si="132"/>
        <v>0</v>
      </c>
      <c r="AE199" s="226">
        <f t="shared" si="132"/>
        <v>0</v>
      </c>
      <c r="AF199" s="226">
        <f t="shared" si="132"/>
        <v>0</v>
      </c>
      <c r="AG199" s="317">
        <f>AF199</f>
        <v>0</v>
      </c>
      <c r="AH199" s="317">
        <f>AG199-AF199</f>
        <v>0</v>
      </c>
    </row>
    <row r="200" spans="2:34" s="279" customFormat="1" ht="12.75">
      <c r="B200" s="241"/>
      <c r="C200" s="241"/>
      <c r="D200" s="235"/>
      <c r="E200" s="242"/>
      <c r="F200" s="243"/>
      <c r="G200" s="243"/>
      <c r="H200" s="243"/>
      <c r="I200" s="243"/>
      <c r="J200" s="243"/>
      <c r="K200" s="243"/>
      <c r="L200" s="243"/>
      <c r="M200" s="243"/>
      <c r="N200" s="243"/>
      <c r="O200" s="243"/>
      <c r="P200" s="243"/>
      <c r="Q200" s="243"/>
      <c r="R200" s="243"/>
      <c r="S200" s="236"/>
      <c r="T200" s="236"/>
      <c r="U200" s="236"/>
      <c r="V200" s="236"/>
      <c r="W200" s="236"/>
      <c r="X200" s="236"/>
      <c r="Y200" s="236"/>
      <c r="Z200" s="236"/>
      <c r="AA200" s="236"/>
      <c r="AB200" s="236"/>
      <c r="AC200" s="236"/>
      <c r="AD200" s="236"/>
      <c r="AE200" s="236"/>
      <c r="AF200" s="236"/>
      <c r="AG200" s="239">
        <f t="shared" si="130"/>
        <v>0</v>
      </c>
      <c r="AH200" s="317">
        <f>AG200-AF200</f>
        <v>0</v>
      </c>
    </row>
    <row r="201" spans="2:34" s="279" customFormat="1" ht="12.75">
      <c r="B201" s="255"/>
      <c r="C201" s="255"/>
      <c r="D201" s="213"/>
      <c r="E201" s="256" t="s">
        <v>357</v>
      </c>
      <c r="F201" s="257"/>
      <c r="G201" s="257"/>
      <c r="H201" s="257"/>
      <c r="I201" s="257"/>
      <c r="J201" s="257"/>
      <c r="K201" s="257"/>
      <c r="L201" s="257"/>
      <c r="M201" s="257"/>
      <c r="N201" s="257"/>
      <c r="O201" s="257"/>
      <c r="P201" s="257"/>
      <c r="Q201" s="257"/>
      <c r="R201" s="257"/>
      <c r="S201" s="214"/>
      <c r="T201" s="214">
        <f aca="true" t="shared" si="133" ref="T201:AE201">T199+T197</f>
        <v>0</v>
      </c>
      <c r="U201" s="214">
        <f t="shared" si="133"/>
        <v>0</v>
      </c>
      <c r="V201" s="214">
        <f t="shared" si="133"/>
        <v>0</v>
      </c>
      <c r="W201" s="214">
        <f t="shared" si="133"/>
        <v>0</v>
      </c>
      <c r="X201" s="214">
        <f t="shared" si="133"/>
        <v>0</v>
      </c>
      <c r="Y201" s="214">
        <f t="shared" si="133"/>
        <v>0</v>
      </c>
      <c r="Z201" s="214">
        <f t="shared" si="133"/>
        <v>0</v>
      </c>
      <c r="AA201" s="214">
        <f t="shared" si="133"/>
        <v>0</v>
      </c>
      <c r="AB201" s="214">
        <f t="shared" si="133"/>
        <v>0</v>
      </c>
      <c r="AC201" s="214">
        <f t="shared" si="133"/>
        <v>0</v>
      </c>
      <c r="AD201" s="214">
        <f t="shared" si="133"/>
        <v>0</v>
      </c>
      <c r="AE201" s="214">
        <f t="shared" si="133"/>
        <v>0</v>
      </c>
      <c r="AF201" s="214">
        <f>AF199+AF197</f>
        <v>0</v>
      </c>
      <c r="AG201" s="239">
        <f>SUM(AG12:AG200)</f>
        <v>0</v>
      </c>
      <c r="AH201" s="239">
        <f>SUM(AH12:AH200)</f>
        <v>0</v>
      </c>
    </row>
    <row r="202" spans="6:11" ht="12.75">
      <c r="F202" s="285"/>
      <c r="K202" s="285"/>
    </row>
    <row r="203" spans="5:11" ht="12.75">
      <c r="E203" s="286" t="s">
        <v>329</v>
      </c>
      <c r="F203" s="287"/>
      <c r="K203" s="285"/>
    </row>
    <row r="204" spans="6:11" ht="12.75">
      <c r="F204" s="285"/>
      <c r="K204" s="285"/>
    </row>
    <row r="205" spans="6:11" ht="12.75">
      <c r="F205" s="285"/>
      <c r="K205" s="285"/>
    </row>
    <row r="206" spans="2:32" s="258" customFormat="1" ht="12.75">
      <c r="B206" s="240"/>
      <c r="C206" s="240"/>
      <c r="D206" s="293"/>
      <c r="J206" s="259"/>
      <c r="K206" s="260"/>
      <c r="L206" s="259"/>
      <c r="M206" s="259"/>
      <c r="S206" s="259"/>
      <c r="AF206" s="260"/>
    </row>
    <row r="207" spans="2:32" s="258" customFormat="1" ht="12.75">
      <c r="B207" s="240"/>
      <c r="C207" s="240"/>
      <c r="D207" s="293"/>
      <c r="E207" s="354" t="s">
        <v>605</v>
      </c>
      <c r="F207" s="355"/>
      <c r="G207" s="355"/>
      <c r="H207" s="355"/>
      <c r="I207" s="355"/>
      <c r="J207" s="355"/>
      <c r="K207" s="355"/>
      <c r="L207" s="355"/>
      <c r="M207" s="355"/>
      <c r="N207" s="356"/>
      <c r="S207" s="259"/>
      <c r="X207" s="354" t="s">
        <v>606</v>
      </c>
      <c r="Y207" s="355"/>
      <c r="Z207" s="355"/>
      <c r="AA207" s="355"/>
      <c r="AB207" s="355"/>
      <c r="AC207" s="355"/>
      <c r="AD207" s="355"/>
      <c r="AE207" s="355"/>
      <c r="AF207" s="356"/>
    </row>
    <row r="208" spans="2:19" s="258" customFormat="1" ht="12.75">
      <c r="B208" s="240"/>
      <c r="C208" s="240"/>
      <c r="D208" s="293"/>
      <c r="J208" s="259"/>
      <c r="K208" s="260"/>
      <c r="L208" s="259"/>
      <c r="M208" s="259"/>
      <c r="S208" s="259"/>
    </row>
    <row r="209" spans="2:19" s="258" customFormat="1" ht="12.75">
      <c r="B209" s="240"/>
      <c r="C209" s="240"/>
      <c r="D209" s="293"/>
      <c r="J209" s="259"/>
      <c r="K209" s="260"/>
      <c r="L209" s="259"/>
      <c r="M209" s="259"/>
      <c r="S209" s="259"/>
    </row>
    <row r="210" spans="2:32" s="258" customFormat="1" ht="12.75">
      <c r="B210" s="240"/>
      <c r="C210" s="240"/>
      <c r="D210" s="293"/>
      <c r="E210" s="258" t="s">
        <v>540</v>
      </c>
      <c r="J210" s="259"/>
      <c r="K210" s="260"/>
      <c r="L210" s="259"/>
      <c r="M210" s="259" t="s">
        <v>569</v>
      </c>
      <c r="S210" s="259"/>
      <c r="X210" s="258" t="s">
        <v>543</v>
      </c>
      <c r="AB210" s="349" t="s">
        <v>544</v>
      </c>
      <c r="AC210" s="349"/>
      <c r="AE210" s="349" t="s">
        <v>569</v>
      </c>
      <c r="AF210" s="349"/>
    </row>
    <row r="211" spans="2:19" s="258" customFormat="1" ht="12.75">
      <c r="B211" s="240"/>
      <c r="C211" s="240"/>
      <c r="D211" s="293"/>
      <c r="E211" s="295"/>
      <c r="J211" s="259"/>
      <c r="K211" s="260"/>
      <c r="L211" s="259"/>
      <c r="M211" s="259"/>
      <c r="S211" s="259"/>
    </row>
    <row r="212" spans="2:19" s="258" customFormat="1" ht="12.75">
      <c r="B212" s="240"/>
      <c r="C212" s="240"/>
      <c r="D212" s="293"/>
      <c r="J212" s="259"/>
      <c r="K212" s="260"/>
      <c r="L212" s="259"/>
      <c r="M212" s="259"/>
      <c r="S212" s="259"/>
    </row>
    <row r="213" spans="2:19" s="258" customFormat="1" ht="12.75">
      <c r="B213" s="240"/>
      <c r="C213" s="240"/>
      <c r="D213" s="293"/>
      <c r="J213" s="259"/>
      <c r="K213" s="260"/>
      <c r="L213" s="259"/>
      <c r="M213" s="259"/>
      <c r="S213" s="259"/>
    </row>
    <row r="214" spans="2:19" s="258" customFormat="1" ht="12.75">
      <c r="B214" s="240"/>
      <c r="C214" s="240"/>
      <c r="D214" s="293"/>
      <c r="J214" s="259"/>
      <c r="K214" s="260"/>
      <c r="L214" s="259"/>
      <c r="M214" s="259"/>
      <c r="S214" s="259"/>
    </row>
    <row r="215" spans="2:31" s="258" customFormat="1" ht="12.75">
      <c r="B215" s="240"/>
      <c r="C215" s="240"/>
      <c r="D215" s="293"/>
      <c r="E215" s="258" t="s">
        <v>460</v>
      </c>
      <c r="J215" s="259"/>
      <c r="K215" s="260"/>
      <c r="L215" s="259"/>
      <c r="M215" s="259" t="s">
        <v>460</v>
      </c>
      <c r="S215" s="259"/>
      <c r="X215" s="258" t="s">
        <v>460</v>
      </c>
      <c r="AB215" s="258" t="s">
        <v>460</v>
      </c>
      <c r="AE215" s="258" t="s">
        <v>460</v>
      </c>
    </row>
    <row r="216" spans="2:31" s="258" customFormat="1" ht="12.75">
      <c r="B216" s="240"/>
      <c r="C216" s="240"/>
      <c r="D216" s="293"/>
      <c r="E216" s="258" t="s">
        <v>541</v>
      </c>
      <c r="J216" s="259"/>
      <c r="K216" s="260"/>
      <c r="L216" s="259"/>
      <c r="M216" s="259" t="s">
        <v>541</v>
      </c>
      <c r="S216" s="259"/>
      <c r="X216" s="258" t="s">
        <v>541</v>
      </c>
      <c r="AB216" s="258" t="s">
        <v>541</v>
      </c>
      <c r="AE216" s="258" t="s">
        <v>541</v>
      </c>
    </row>
    <row r="217" spans="2:31" s="258" customFormat="1" ht="12.75">
      <c r="B217" s="240"/>
      <c r="C217" s="240"/>
      <c r="D217" s="293"/>
      <c r="E217" s="258" t="s">
        <v>542</v>
      </c>
      <c r="J217" s="259"/>
      <c r="K217" s="260"/>
      <c r="L217" s="259"/>
      <c r="M217" s="259" t="s">
        <v>542</v>
      </c>
      <c r="S217" s="259"/>
      <c r="X217" s="258" t="s">
        <v>542</v>
      </c>
      <c r="AB217" s="258" t="s">
        <v>542</v>
      </c>
      <c r="AE217" s="258" t="s">
        <v>542</v>
      </c>
    </row>
    <row r="249" ht="12.75"/>
    <row r="250" ht="12.75"/>
    <row r="251" ht="12.75"/>
    <row r="261" ht="12.75"/>
    <row r="262" ht="12.75"/>
    <row r="263" ht="12.75"/>
    <row r="283" ht="12.75"/>
    <row r="284" ht="12.75"/>
    <row r="285" ht="12.75"/>
  </sheetData>
  <sheetProtection/>
  <mergeCells count="69">
    <mergeCell ref="AB210:AC210"/>
    <mergeCell ref="D86:D88"/>
    <mergeCell ref="D89:D91"/>
    <mergeCell ref="D107:D109"/>
    <mergeCell ref="D110:D112"/>
    <mergeCell ref="D92:D94"/>
    <mergeCell ref="D95:D97"/>
    <mergeCell ref="D98:D100"/>
    <mergeCell ref="D104:D106"/>
    <mergeCell ref="D101:D103"/>
    <mergeCell ref="D68:D70"/>
    <mergeCell ref="D71:D73"/>
    <mergeCell ref="D74:D76"/>
    <mergeCell ref="D80:D82"/>
    <mergeCell ref="D83:D85"/>
    <mergeCell ref="D77:D79"/>
    <mergeCell ref="D50:D52"/>
    <mergeCell ref="D53:D55"/>
    <mergeCell ref="D56:D58"/>
    <mergeCell ref="D59:D61"/>
    <mergeCell ref="D62:D64"/>
    <mergeCell ref="D65:D67"/>
    <mergeCell ref="D28:D30"/>
    <mergeCell ref="D37:D39"/>
    <mergeCell ref="D40:D42"/>
    <mergeCell ref="D43:D46"/>
    <mergeCell ref="D47:D49"/>
    <mergeCell ref="D31:D33"/>
    <mergeCell ref="D34:D36"/>
    <mergeCell ref="B2:C7"/>
    <mergeCell ref="D2:AF2"/>
    <mergeCell ref="D3:AF3"/>
    <mergeCell ref="D6:AF6"/>
    <mergeCell ref="D4:AF4"/>
    <mergeCell ref="D5:AF5"/>
    <mergeCell ref="D7:AF7"/>
    <mergeCell ref="T9:AE9"/>
    <mergeCell ref="AF9:AF10"/>
    <mergeCell ref="D12:D14"/>
    <mergeCell ref="D22:D24"/>
    <mergeCell ref="D25:D27"/>
    <mergeCell ref="D16:D18"/>
    <mergeCell ref="D19:D21"/>
    <mergeCell ref="AE210:AF210"/>
    <mergeCell ref="C9:C10"/>
    <mergeCell ref="B9:B10"/>
    <mergeCell ref="S9:S10"/>
    <mergeCell ref="G9:R9"/>
    <mergeCell ref="X207:AF207"/>
    <mergeCell ref="E207:N207"/>
    <mergeCell ref="E9:E10"/>
    <mergeCell ref="D9:D10"/>
    <mergeCell ref="F9:F10"/>
    <mergeCell ref="D128:D131"/>
    <mergeCell ref="D132:D134"/>
    <mergeCell ref="D135:D138"/>
    <mergeCell ref="D139:D141"/>
    <mergeCell ref="D142:D144"/>
    <mergeCell ref="D113:D115"/>
    <mergeCell ref="D116:D118"/>
    <mergeCell ref="D119:D121"/>
    <mergeCell ref="D122:D124"/>
    <mergeCell ref="D125:D127"/>
    <mergeCell ref="D165:D194"/>
    <mergeCell ref="D145:D148"/>
    <mergeCell ref="D149:D151"/>
    <mergeCell ref="D152:D156"/>
    <mergeCell ref="D157:D159"/>
    <mergeCell ref="D160:D162"/>
  </mergeCells>
  <printOptions/>
  <pageMargins left="0.5" right="0.5" top="0.5" bottom="0.5" header="0.5" footer="0.5"/>
  <pageSetup fitToHeight="4" orientation="landscape" paperSize="9" scale="44" r:id="rId3"/>
  <rowBreaks count="2" manualBreakCount="2">
    <brk id="100" min="1" max="31" man="1"/>
    <brk id="163" min="1" max="31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AF28"/>
  <sheetViews>
    <sheetView zoomScalePageLayoutView="0" workbookViewId="0" topLeftCell="A1">
      <pane xSplit="2" ySplit="1" topLeftCell="C17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I23" sqref="I23"/>
    </sheetView>
  </sheetViews>
  <sheetFormatPr defaultColWidth="9.140625" defaultRowHeight="12.75"/>
  <cols>
    <col min="1" max="1" width="3.7109375" style="0" customWidth="1"/>
    <col min="2" max="2" width="5.7109375" style="0" customWidth="1"/>
    <col min="3" max="3" width="30.140625" style="0" customWidth="1"/>
    <col min="4" max="4" width="13.00390625" style="0" customWidth="1"/>
    <col min="5" max="5" width="15.8515625" style="0" customWidth="1"/>
    <col min="6" max="15" width="15.00390625" style="0" customWidth="1"/>
    <col min="16" max="16" width="10.00390625" style="0" customWidth="1"/>
    <col min="17" max="17" width="9.57421875" style="0" customWidth="1"/>
    <col min="18" max="19" width="10.421875" style="0" customWidth="1"/>
    <col min="20" max="20" width="10.140625" style="0" customWidth="1"/>
    <col min="21" max="21" width="10.00390625" style="0" customWidth="1"/>
    <col min="22" max="22" width="10.421875" style="0" customWidth="1"/>
    <col min="23" max="23" width="10.28125" style="0" customWidth="1"/>
    <col min="24" max="24" width="10.421875" style="0" customWidth="1"/>
    <col min="25" max="25" width="10.57421875" style="0" customWidth="1"/>
    <col min="26" max="26" width="11.140625" style="0" customWidth="1"/>
    <col min="27" max="27" width="11.28125" style="21" customWidth="1"/>
    <col min="28" max="28" width="10.7109375" style="0" customWidth="1"/>
    <col min="29" max="29" width="11.140625" style="0" customWidth="1"/>
    <col min="30" max="30" width="10.7109375" style="0" customWidth="1"/>
    <col min="31" max="31" width="12.00390625" style="0" customWidth="1"/>
    <col min="32" max="32" width="12.421875" style="0" customWidth="1"/>
  </cols>
  <sheetData>
    <row r="1" ht="12.75">
      <c r="Z1" s="19">
        <v>34694792.846999995</v>
      </c>
    </row>
    <row r="2" spans="26:32" ht="12.75">
      <c r="Z2" s="19"/>
      <c r="AC2" s="19"/>
      <c r="AF2" s="19"/>
    </row>
    <row r="3" spans="3:6" ht="12.75">
      <c r="C3" s="375" t="s">
        <v>265</v>
      </c>
      <c r="D3" s="375"/>
      <c r="E3" s="375"/>
      <c r="F3" s="375"/>
    </row>
    <row r="4" spans="3:6" ht="12.75">
      <c r="C4" s="376" t="s">
        <v>266</v>
      </c>
      <c r="D4" s="376"/>
      <c r="E4" s="376"/>
      <c r="F4" s="376"/>
    </row>
    <row r="5" spans="2:6" ht="12.75">
      <c r="B5" s="377" t="s">
        <v>289</v>
      </c>
      <c r="C5" s="378"/>
      <c r="D5" s="378"/>
      <c r="E5" s="378"/>
      <c r="F5" s="378"/>
    </row>
    <row r="6" spans="2:6" ht="18" customHeight="1">
      <c r="B6" s="56" t="s">
        <v>267</v>
      </c>
      <c r="C6" s="56" t="s">
        <v>268</v>
      </c>
      <c r="D6" s="57" t="s">
        <v>269</v>
      </c>
      <c r="E6" s="57" t="s">
        <v>270</v>
      </c>
      <c r="F6" s="57" t="s">
        <v>271</v>
      </c>
    </row>
    <row r="7" spans="2:6" ht="21.75" customHeight="1">
      <c r="B7" s="65">
        <v>1</v>
      </c>
      <c r="C7" s="59" t="s">
        <v>272</v>
      </c>
      <c r="D7" s="60">
        <v>2</v>
      </c>
      <c r="E7" s="60">
        <v>135</v>
      </c>
      <c r="F7" s="60">
        <f aca="true" t="shared" si="0" ref="F7:F16">D7*E7</f>
        <v>270</v>
      </c>
    </row>
    <row r="8" spans="2:6" ht="27.75" customHeight="1">
      <c r="B8" s="65">
        <v>2</v>
      </c>
      <c r="C8" s="59" t="s">
        <v>273</v>
      </c>
      <c r="D8" s="60">
        <v>5</v>
      </c>
      <c r="E8" s="60">
        <v>135</v>
      </c>
      <c r="F8" s="60">
        <f t="shared" si="0"/>
        <v>675</v>
      </c>
    </row>
    <row r="9" spans="2:6" ht="27.75" customHeight="1">
      <c r="B9" s="65">
        <v>3</v>
      </c>
      <c r="C9" s="59" t="s">
        <v>274</v>
      </c>
      <c r="D9" s="60">
        <v>5</v>
      </c>
      <c r="E9" s="60">
        <v>135</v>
      </c>
      <c r="F9" s="60">
        <f t="shared" si="0"/>
        <v>675</v>
      </c>
    </row>
    <row r="10" spans="2:6" ht="27.75" customHeight="1">
      <c r="B10" s="65">
        <v>4</v>
      </c>
      <c r="C10" s="59" t="s">
        <v>275</v>
      </c>
      <c r="D10" s="60">
        <v>2</v>
      </c>
      <c r="E10" s="60">
        <v>113</v>
      </c>
      <c r="F10" s="60">
        <f t="shared" si="0"/>
        <v>226</v>
      </c>
    </row>
    <row r="11" spans="2:6" ht="27.75" customHeight="1">
      <c r="B11" s="65">
        <v>5</v>
      </c>
      <c r="C11" s="59" t="s">
        <v>276</v>
      </c>
      <c r="D11" s="60">
        <v>2</v>
      </c>
      <c r="E11" s="60">
        <v>113</v>
      </c>
      <c r="F11" s="60">
        <f t="shared" si="0"/>
        <v>226</v>
      </c>
    </row>
    <row r="12" spans="2:6" ht="27.75" customHeight="1">
      <c r="B12" s="65">
        <v>6</v>
      </c>
      <c r="C12" s="59" t="s">
        <v>277</v>
      </c>
      <c r="D12" s="60">
        <v>1</v>
      </c>
      <c r="E12" s="60">
        <v>700</v>
      </c>
      <c r="F12" s="60">
        <f t="shared" si="0"/>
        <v>700</v>
      </c>
    </row>
    <row r="13" spans="2:6" ht="27.75" customHeight="1">
      <c r="B13" s="65">
        <v>7</v>
      </c>
      <c r="C13" s="59" t="s">
        <v>278</v>
      </c>
      <c r="D13" s="60">
        <v>8</v>
      </c>
      <c r="E13" s="60">
        <v>700</v>
      </c>
      <c r="F13" s="60">
        <f t="shared" si="0"/>
        <v>5600</v>
      </c>
    </row>
    <row r="14" spans="2:6" ht="27.75" customHeight="1">
      <c r="B14" s="65">
        <v>8</v>
      </c>
      <c r="C14" s="59" t="s">
        <v>279</v>
      </c>
      <c r="D14" s="60">
        <v>13</v>
      </c>
      <c r="E14" s="60">
        <v>113</v>
      </c>
      <c r="F14" s="60">
        <f t="shared" si="0"/>
        <v>1469</v>
      </c>
    </row>
    <row r="15" spans="2:6" ht="27.75" customHeight="1">
      <c r="B15" s="65">
        <v>9</v>
      </c>
      <c r="C15" s="59" t="s">
        <v>280</v>
      </c>
      <c r="D15" s="60">
        <v>8</v>
      </c>
      <c r="E15" s="60">
        <v>135</v>
      </c>
      <c r="F15" s="60">
        <f t="shared" si="0"/>
        <v>1080</v>
      </c>
    </row>
    <row r="16" spans="2:6" ht="27.75" customHeight="1">
      <c r="B16" s="65">
        <v>10</v>
      </c>
      <c r="C16" s="59" t="s">
        <v>281</v>
      </c>
      <c r="D16" s="60">
        <v>2</v>
      </c>
      <c r="E16" s="60">
        <v>225</v>
      </c>
      <c r="F16" s="60">
        <f t="shared" si="0"/>
        <v>450</v>
      </c>
    </row>
    <row r="17" spans="2:6" ht="15">
      <c r="B17" s="58"/>
      <c r="C17" s="61" t="s">
        <v>176</v>
      </c>
      <c r="D17" s="62">
        <f>SUM(D7:D16)</f>
        <v>48</v>
      </c>
      <c r="E17" s="63"/>
      <c r="F17" s="63">
        <f>SUM(F7:F16)</f>
        <v>11371</v>
      </c>
    </row>
    <row r="18" spans="2:6" ht="15">
      <c r="B18" s="58"/>
      <c r="C18" s="58"/>
      <c r="D18" s="64"/>
      <c r="E18" s="64"/>
      <c r="F18" s="64"/>
    </row>
    <row r="19" spans="2:6" ht="12.75">
      <c r="B19" s="57" t="s">
        <v>267</v>
      </c>
      <c r="C19" s="57" t="s">
        <v>282</v>
      </c>
      <c r="D19" s="57" t="s">
        <v>269</v>
      </c>
      <c r="E19" s="57" t="s">
        <v>270</v>
      </c>
      <c r="F19" s="57" t="s">
        <v>271</v>
      </c>
    </row>
    <row r="20" spans="2:6" ht="22.5" customHeight="1">
      <c r="B20" s="65">
        <v>1</v>
      </c>
      <c r="C20" s="59" t="s">
        <v>177</v>
      </c>
      <c r="D20" s="60">
        <v>13</v>
      </c>
      <c r="E20" s="60">
        <v>90</v>
      </c>
      <c r="F20" s="60">
        <f>D20*E20</f>
        <v>1170</v>
      </c>
    </row>
    <row r="21" spans="2:6" ht="22.5" customHeight="1">
      <c r="B21" s="65">
        <v>2</v>
      </c>
      <c r="C21" s="59" t="s">
        <v>283</v>
      </c>
      <c r="D21" s="60">
        <v>10</v>
      </c>
      <c r="E21" s="60">
        <v>90</v>
      </c>
      <c r="F21" s="60">
        <f aca="true" t="shared" si="1" ref="F21:F27">D21*E21</f>
        <v>900</v>
      </c>
    </row>
    <row r="22" spans="2:6" ht="22.5" customHeight="1">
      <c r="B22" s="65">
        <v>3</v>
      </c>
      <c r="C22" s="59" t="s">
        <v>284</v>
      </c>
      <c r="D22" s="60">
        <v>1</v>
      </c>
      <c r="E22" s="60">
        <v>135</v>
      </c>
      <c r="F22" s="60">
        <f t="shared" si="1"/>
        <v>135</v>
      </c>
    </row>
    <row r="23" spans="2:6" ht="22.5" customHeight="1">
      <c r="B23" s="65">
        <v>4</v>
      </c>
      <c r="C23" s="59" t="s">
        <v>285</v>
      </c>
      <c r="D23" s="60">
        <v>1</v>
      </c>
      <c r="E23" s="60">
        <v>135</v>
      </c>
      <c r="F23" s="60">
        <f t="shared" si="1"/>
        <v>135</v>
      </c>
    </row>
    <row r="24" spans="2:6" ht="22.5" customHeight="1">
      <c r="B24" s="65">
        <v>5</v>
      </c>
      <c r="C24" s="59" t="s">
        <v>195</v>
      </c>
      <c r="D24" s="60">
        <v>1</v>
      </c>
      <c r="E24" s="60">
        <v>180</v>
      </c>
      <c r="F24" s="60">
        <f t="shared" si="1"/>
        <v>180</v>
      </c>
    </row>
    <row r="25" spans="2:6" ht="22.5" customHeight="1">
      <c r="B25" s="65">
        <v>6</v>
      </c>
      <c r="C25" s="59" t="s">
        <v>207</v>
      </c>
      <c r="D25" s="60">
        <v>1</v>
      </c>
      <c r="E25" s="60">
        <v>225</v>
      </c>
      <c r="F25" s="60">
        <f t="shared" si="1"/>
        <v>225</v>
      </c>
    </row>
    <row r="26" spans="2:6" ht="22.5" customHeight="1">
      <c r="B26" s="65">
        <v>7</v>
      </c>
      <c r="C26" s="59" t="s">
        <v>286</v>
      </c>
      <c r="D26" s="60">
        <v>8</v>
      </c>
      <c r="E26" s="60">
        <v>700</v>
      </c>
      <c r="F26" s="60">
        <f t="shared" si="1"/>
        <v>5600</v>
      </c>
    </row>
    <row r="27" spans="2:6" ht="22.5" customHeight="1">
      <c r="B27" s="65">
        <v>8</v>
      </c>
      <c r="C27" s="59" t="s">
        <v>287</v>
      </c>
      <c r="D27" s="60">
        <v>1</v>
      </c>
      <c r="E27" s="60">
        <v>700</v>
      </c>
      <c r="F27" s="60">
        <f t="shared" si="1"/>
        <v>700</v>
      </c>
    </row>
    <row r="28" spans="2:6" ht="22.5" customHeight="1">
      <c r="B28" s="58"/>
      <c r="C28" s="61" t="s">
        <v>288</v>
      </c>
      <c r="D28" s="62">
        <f>SUM(D20:D27)</f>
        <v>36</v>
      </c>
      <c r="E28" s="63"/>
      <c r="F28" s="63">
        <f>SUM(F20:F27)</f>
        <v>9045</v>
      </c>
    </row>
  </sheetData>
  <sheetProtection/>
  <mergeCells count="3">
    <mergeCell ref="C3:F3"/>
    <mergeCell ref="C4:F4"/>
    <mergeCell ref="B5:F5"/>
  </mergeCells>
  <printOptions/>
  <pageMargins left="0.75" right="0.75" top="1" bottom="1" header="0.5" footer="0.5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J190"/>
  <sheetViews>
    <sheetView zoomScalePageLayoutView="0" workbookViewId="0" topLeftCell="A4">
      <pane xSplit="3" ySplit="8" topLeftCell="D168" activePane="bottomRight" state="frozen"/>
      <selection pane="topLeft" activeCell="A4" sqref="A4"/>
      <selection pane="topRight" activeCell="D4" sqref="D4"/>
      <selection pane="bottomLeft" activeCell="A12" sqref="A12"/>
      <selection pane="bottomRight" activeCell="G32" sqref="G32"/>
    </sheetView>
  </sheetViews>
  <sheetFormatPr defaultColWidth="9.140625" defaultRowHeight="12.75"/>
  <cols>
    <col min="1" max="1" width="2.421875" style="0" customWidth="1"/>
    <col min="2" max="2" width="8.421875" style="0" customWidth="1"/>
    <col min="3" max="3" width="31.57421875" style="0" customWidth="1"/>
    <col min="4" max="4" width="11.140625" style="0" customWidth="1"/>
    <col min="5" max="5" width="8.8515625" style="0" customWidth="1"/>
    <col min="6" max="6" width="11.28125" style="0" customWidth="1"/>
    <col min="7" max="7" width="10.57421875" style="0" customWidth="1"/>
    <col min="8" max="8" width="9.00390625" style="0" customWidth="1"/>
    <col min="9" max="9" width="12.421875" style="0" customWidth="1"/>
    <col min="10" max="10" width="31.00390625" style="0" customWidth="1"/>
  </cols>
  <sheetData>
    <row r="4" spans="2:10" ht="18">
      <c r="B4" s="390" t="s">
        <v>294</v>
      </c>
      <c r="C4" s="390"/>
      <c r="D4" s="390"/>
      <c r="E4" s="390"/>
      <c r="F4" s="390"/>
      <c r="G4" s="390"/>
      <c r="H4" s="390"/>
      <c r="I4" s="390"/>
      <c r="J4" s="390"/>
    </row>
    <row r="5" spans="2:10" ht="18">
      <c r="B5" s="390" t="s">
        <v>295</v>
      </c>
      <c r="C5" s="390"/>
      <c r="D5" s="390"/>
      <c r="E5" s="390"/>
      <c r="F5" s="390"/>
      <c r="G5" s="390"/>
      <c r="H5" s="390"/>
      <c r="I5" s="390"/>
      <c r="J5" s="390"/>
    </row>
    <row r="6" spans="2:10" ht="18">
      <c r="B6" s="391" t="s">
        <v>296</v>
      </c>
      <c r="C6" s="391"/>
      <c r="D6" s="391"/>
      <c r="E6" s="391"/>
      <c r="F6" s="391"/>
      <c r="G6" s="391"/>
      <c r="H6" s="391"/>
      <c r="I6" s="391"/>
      <c r="J6" s="391"/>
    </row>
    <row r="7" spans="2:10" ht="12.75" customHeight="1">
      <c r="B7" s="395" t="s">
        <v>1</v>
      </c>
      <c r="C7" s="392" t="s">
        <v>2</v>
      </c>
      <c r="D7" s="388" t="s">
        <v>321</v>
      </c>
      <c r="E7" s="388"/>
      <c r="F7" s="388"/>
      <c r="G7" s="387" t="s">
        <v>322</v>
      </c>
      <c r="H7" s="387"/>
      <c r="I7" s="387"/>
      <c r="J7" s="389" t="s">
        <v>293</v>
      </c>
    </row>
    <row r="8" spans="2:10" ht="12.75">
      <c r="B8" s="396"/>
      <c r="C8" s="393"/>
      <c r="D8" s="388"/>
      <c r="E8" s="388"/>
      <c r="F8" s="388"/>
      <c r="G8" s="387"/>
      <c r="H8" s="387"/>
      <c r="I8" s="387"/>
      <c r="J8" s="389"/>
    </row>
    <row r="9" spans="2:10" ht="25.5">
      <c r="B9" s="397"/>
      <c r="C9" s="394"/>
      <c r="D9" s="92" t="s">
        <v>290</v>
      </c>
      <c r="E9" s="92" t="s">
        <v>292</v>
      </c>
      <c r="F9" s="93" t="s">
        <v>291</v>
      </c>
      <c r="G9" s="92" t="s">
        <v>290</v>
      </c>
      <c r="H9" s="92" t="s">
        <v>292</v>
      </c>
      <c r="I9" s="93" t="s">
        <v>212</v>
      </c>
      <c r="J9" s="389"/>
    </row>
    <row r="10" spans="2:10" ht="12.75">
      <c r="B10" s="36">
        <v>1</v>
      </c>
      <c r="C10" s="1" t="s">
        <v>4</v>
      </c>
      <c r="D10" s="1"/>
      <c r="E10" s="1"/>
      <c r="F10" s="1"/>
      <c r="G10" s="1"/>
      <c r="H10" s="1"/>
      <c r="I10" s="1"/>
      <c r="J10" s="1"/>
    </row>
    <row r="11" spans="2:10" ht="12.75">
      <c r="B11" s="37" t="s">
        <v>5</v>
      </c>
      <c r="C11" s="23" t="s">
        <v>6</v>
      </c>
      <c r="D11" s="23"/>
      <c r="E11" s="23"/>
      <c r="F11" s="23"/>
      <c r="G11" s="24"/>
      <c r="H11" s="24"/>
      <c r="I11" s="25"/>
      <c r="J11" s="25"/>
    </row>
    <row r="12" spans="2:10" ht="24" customHeight="1">
      <c r="B12" s="22" t="s">
        <v>7</v>
      </c>
      <c r="C12" s="30" t="s">
        <v>191</v>
      </c>
      <c r="D12" s="73">
        <v>0</v>
      </c>
      <c r="E12" s="73">
        <v>0</v>
      </c>
      <c r="F12" s="73">
        <v>0</v>
      </c>
      <c r="G12" s="103">
        <v>50000</v>
      </c>
      <c r="H12" s="103">
        <f>'Detailed Budget'!S12</f>
        <v>0</v>
      </c>
      <c r="I12" s="104">
        <v>100000</v>
      </c>
      <c r="J12" s="106" t="s">
        <v>314</v>
      </c>
    </row>
    <row r="13" spans="2:10" ht="24" customHeight="1">
      <c r="B13" s="22" t="s">
        <v>8</v>
      </c>
      <c r="C13" s="30" t="s">
        <v>190</v>
      </c>
      <c r="D13" s="66">
        <v>115000</v>
      </c>
      <c r="E13" s="66">
        <v>8</v>
      </c>
      <c r="F13" s="66">
        <v>920000</v>
      </c>
      <c r="G13" s="66">
        <v>115000</v>
      </c>
      <c r="H13" s="66">
        <f>'Detailed Budget'!S13</f>
        <v>0</v>
      </c>
      <c r="I13" s="67">
        <v>575000</v>
      </c>
      <c r="J13" s="106"/>
    </row>
    <row r="14" spans="2:10" ht="24" customHeight="1">
      <c r="B14" s="22" t="s">
        <v>218</v>
      </c>
      <c r="C14" s="30" t="s">
        <v>215</v>
      </c>
      <c r="D14" s="73">
        <v>0</v>
      </c>
      <c r="E14" s="73">
        <v>0</v>
      </c>
      <c r="F14" s="73">
        <v>0</v>
      </c>
      <c r="G14" s="103">
        <v>138500</v>
      </c>
      <c r="H14" s="103" t="e">
        <f>'Detailed Budget'!#REF!</f>
        <v>#REF!</v>
      </c>
      <c r="I14" s="104">
        <v>692500</v>
      </c>
      <c r="J14" s="106" t="s">
        <v>314</v>
      </c>
    </row>
    <row r="15" spans="2:10" ht="36">
      <c r="B15" s="22" t="s">
        <v>9</v>
      </c>
      <c r="C15" s="30" t="s">
        <v>192</v>
      </c>
      <c r="D15" s="66">
        <v>105000</v>
      </c>
      <c r="E15" s="66">
        <v>12</v>
      </c>
      <c r="F15" s="66">
        <v>1260000</v>
      </c>
      <c r="G15" s="103">
        <v>123500</v>
      </c>
      <c r="H15" s="66" t="e">
        <f>'Detailed Budget'!#REF!</f>
        <v>#REF!</v>
      </c>
      <c r="I15" s="67">
        <v>247000</v>
      </c>
      <c r="J15" s="106" t="s">
        <v>313</v>
      </c>
    </row>
    <row r="16" spans="2:10" ht="24" customHeight="1">
      <c r="B16" s="22" t="s">
        <v>214</v>
      </c>
      <c r="C16" s="30" t="s">
        <v>205</v>
      </c>
      <c r="D16" s="73">
        <v>0</v>
      </c>
      <c r="E16" s="73">
        <v>0</v>
      </c>
      <c r="F16" s="73">
        <v>0</v>
      </c>
      <c r="G16" s="103">
        <v>100000</v>
      </c>
      <c r="H16" s="103" t="e">
        <f>'Detailed Budget'!#REF!</f>
        <v>#REF!</v>
      </c>
      <c r="I16" s="104">
        <v>200000</v>
      </c>
      <c r="J16" s="106" t="s">
        <v>314</v>
      </c>
    </row>
    <row r="17" spans="2:10" ht="36">
      <c r="B17" s="22" t="s">
        <v>10</v>
      </c>
      <c r="C17" s="30" t="s">
        <v>179</v>
      </c>
      <c r="D17" s="66">
        <v>120000</v>
      </c>
      <c r="E17" s="66">
        <v>1</v>
      </c>
      <c r="F17" s="66">
        <v>120000</v>
      </c>
      <c r="G17" s="103">
        <v>150000</v>
      </c>
      <c r="H17" s="66" t="e">
        <f>'Detailed Budget'!#REF!</f>
        <v>#REF!</v>
      </c>
      <c r="I17" s="67">
        <v>150000</v>
      </c>
      <c r="J17" s="106" t="s">
        <v>313</v>
      </c>
    </row>
    <row r="18" spans="2:10" ht="24" customHeight="1">
      <c r="B18" s="22" t="s">
        <v>11</v>
      </c>
      <c r="C18" s="30" t="s">
        <v>220</v>
      </c>
      <c r="D18" s="66">
        <v>175000</v>
      </c>
      <c r="E18" s="66">
        <v>2</v>
      </c>
      <c r="F18" s="66">
        <v>350000</v>
      </c>
      <c r="G18" s="103">
        <v>170000</v>
      </c>
      <c r="H18" s="66" t="e">
        <f>'Detailed Budget'!#REF!</f>
        <v>#REF!</v>
      </c>
      <c r="I18" s="67">
        <v>1360000</v>
      </c>
      <c r="J18" s="106" t="s">
        <v>315</v>
      </c>
    </row>
    <row r="19" spans="2:10" ht="24" customHeight="1">
      <c r="B19" s="22" t="s">
        <v>12</v>
      </c>
      <c r="C19" s="30" t="s">
        <v>187</v>
      </c>
      <c r="D19" s="73">
        <v>0</v>
      </c>
      <c r="E19" s="73">
        <v>0</v>
      </c>
      <c r="F19" s="73">
        <v>0</v>
      </c>
      <c r="G19" s="103">
        <v>85000</v>
      </c>
      <c r="H19" s="103" t="e">
        <f>'Detailed Budget'!#REF!</f>
        <v>#REF!</v>
      </c>
      <c r="I19" s="104">
        <v>680000</v>
      </c>
      <c r="J19" s="106" t="s">
        <v>314</v>
      </c>
    </row>
    <row r="20" spans="2:10" ht="24" customHeight="1">
      <c r="B20" s="22" t="s">
        <v>13</v>
      </c>
      <c r="C20" s="30" t="s">
        <v>188</v>
      </c>
      <c r="D20" s="73">
        <v>0</v>
      </c>
      <c r="E20" s="73">
        <v>0</v>
      </c>
      <c r="F20" s="73">
        <v>0</v>
      </c>
      <c r="G20" s="103">
        <v>105000</v>
      </c>
      <c r="H20" s="103" t="e">
        <f>'Detailed Budget'!#REF!</f>
        <v>#REF!</v>
      </c>
      <c r="I20" s="104">
        <v>210000</v>
      </c>
      <c r="J20" s="106" t="s">
        <v>314</v>
      </c>
    </row>
    <row r="21" spans="2:10" ht="24" customHeight="1">
      <c r="B21" s="22" t="s">
        <v>219</v>
      </c>
      <c r="C21" s="30" t="s">
        <v>189</v>
      </c>
      <c r="D21" s="73">
        <v>0</v>
      </c>
      <c r="E21" s="73">
        <v>0</v>
      </c>
      <c r="F21" s="73">
        <v>0</v>
      </c>
      <c r="G21" s="103">
        <v>70000</v>
      </c>
      <c r="H21" s="103" t="e">
        <f>'Detailed Budget'!#REF!</f>
        <v>#REF!</v>
      </c>
      <c r="I21" s="104">
        <v>1050000</v>
      </c>
      <c r="J21" s="106" t="s">
        <v>314</v>
      </c>
    </row>
    <row r="22" spans="2:10" ht="24" customHeight="1">
      <c r="B22" s="22" t="s">
        <v>14</v>
      </c>
      <c r="C22" s="30" t="s">
        <v>216</v>
      </c>
      <c r="D22" s="66">
        <v>450</v>
      </c>
      <c r="E22" s="66">
        <v>37</v>
      </c>
      <c r="F22" s="66">
        <v>29550</v>
      </c>
      <c r="G22" s="66">
        <v>450</v>
      </c>
      <c r="H22" s="66" t="e">
        <f>'Detailed Budget'!#REF!</f>
        <v>#REF!</v>
      </c>
      <c r="I22" s="67" t="e">
        <f>'Detailed Budget'!#REF!</f>
        <v>#REF!</v>
      </c>
      <c r="J22" s="106"/>
    </row>
    <row r="23" spans="2:10" ht="24" customHeight="1">
      <c r="B23" s="22" t="s">
        <v>15</v>
      </c>
      <c r="C23" s="30" t="s">
        <v>16</v>
      </c>
      <c r="D23" s="66">
        <v>3000</v>
      </c>
      <c r="E23" s="66">
        <v>4</v>
      </c>
      <c r="F23" s="66">
        <v>12000</v>
      </c>
      <c r="G23" s="66">
        <v>3000</v>
      </c>
      <c r="H23" s="66" t="e">
        <f>'Detailed Budget'!#REF!</f>
        <v>#REF!</v>
      </c>
      <c r="I23" s="67">
        <v>36000</v>
      </c>
      <c r="J23" s="106"/>
    </row>
    <row r="24" spans="2:10" ht="24" customHeight="1">
      <c r="B24" s="22"/>
      <c r="C24" s="30" t="s">
        <v>297</v>
      </c>
      <c r="D24" s="66">
        <v>47840</v>
      </c>
      <c r="E24" s="66">
        <v>1</v>
      </c>
      <c r="F24" s="66">
        <v>47840</v>
      </c>
      <c r="G24" s="73">
        <v>0</v>
      </c>
      <c r="H24" s="73">
        <v>0</v>
      </c>
      <c r="I24" s="67">
        <v>0</v>
      </c>
      <c r="J24" s="106"/>
    </row>
    <row r="25" spans="2:10" ht="24" customHeight="1">
      <c r="B25" s="22"/>
      <c r="C25" s="30" t="s">
        <v>298</v>
      </c>
      <c r="D25" s="66">
        <v>4000</v>
      </c>
      <c r="E25" s="66">
        <v>5</v>
      </c>
      <c r="F25" s="66">
        <v>20000</v>
      </c>
      <c r="G25" s="73">
        <v>0</v>
      </c>
      <c r="H25" s="73">
        <v>0</v>
      </c>
      <c r="I25" s="67">
        <v>0</v>
      </c>
      <c r="J25" s="106"/>
    </row>
    <row r="26" spans="2:10" ht="20.25" customHeight="1">
      <c r="B26" s="38"/>
      <c r="C26" s="2" t="s">
        <v>17</v>
      </c>
      <c r="D26" s="6"/>
      <c r="E26" s="6"/>
      <c r="F26" s="68">
        <f>SUM(F12:F25)</f>
        <v>2759390</v>
      </c>
      <c r="G26" s="68"/>
      <c r="H26" s="68"/>
      <c r="I26" s="68" t="e">
        <f>SUM(I12:I25)</f>
        <v>#REF!</v>
      </c>
      <c r="J26" s="13"/>
    </row>
    <row r="27" spans="2:10" ht="20.25" customHeight="1">
      <c r="B27" s="37" t="s">
        <v>18</v>
      </c>
      <c r="C27" s="23" t="s">
        <v>19</v>
      </c>
      <c r="D27" s="69"/>
      <c r="E27" s="69"/>
      <c r="F27" s="69"/>
      <c r="G27" s="70"/>
      <c r="H27" s="70"/>
      <c r="I27" s="71"/>
      <c r="J27" s="107"/>
    </row>
    <row r="28" spans="2:10" ht="24" customHeight="1">
      <c r="B28" s="22" t="s">
        <v>225</v>
      </c>
      <c r="C28" s="29" t="s">
        <v>21</v>
      </c>
      <c r="D28" s="72">
        <v>800</v>
      </c>
      <c r="E28" s="72">
        <v>50</v>
      </c>
      <c r="F28" s="72">
        <v>40000</v>
      </c>
      <c r="G28" s="105">
        <v>1000</v>
      </c>
      <c r="H28" s="73" t="e">
        <f>'Detailed Budget'!#REF!</f>
        <v>#REF!</v>
      </c>
      <c r="I28" s="74">
        <v>50000</v>
      </c>
      <c r="J28" s="106" t="s">
        <v>316</v>
      </c>
    </row>
    <row r="29" spans="2:10" ht="24" customHeight="1">
      <c r="B29" s="22" t="s">
        <v>226</v>
      </c>
      <c r="C29" s="29" t="s">
        <v>23</v>
      </c>
      <c r="D29" s="72">
        <v>10000</v>
      </c>
      <c r="E29" s="72">
        <v>1</v>
      </c>
      <c r="F29" s="72">
        <v>10000</v>
      </c>
      <c r="G29" s="73">
        <v>10000</v>
      </c>
      <c r="H29" s="73" t="e">
        <f>'Detailed Budget'!#REF!</f>
        <v>#REF!</v>
      </c>
      <c r="I29" s="74">
        <v>20000</v>
      </c>
      <c r="J29" s="106"/>
    </row>
    <row r="30" spans="2:10" ht="24" customHeight="1">
      <c r="B30" s="22" t="s">
        <v>227</v>
      </c>
      <c r="C30" s="29" t="s">
        <v>24</v>
      </c>
      <c r="D30" s="72">
        <v>3000</v>
      </c>
      <c r="E30" s="72">
        <v>12</v>
      </c>
      <c r="F30" s="72">
        <v>30813</v>
      </c>
      <c r="G30" s="105">
        <v>3500</v>
      </c>
      <c r="H30" s="73" t="e">
        <f>'Detailed Budget'!#REF!</f>
        <v>#REF!</v>
      </c>
      <c r="I30" s="74">
        <v>56000</v>
      </c>
      <c r="J30" s="106" t="s">
        <v>316</v>
      </c>
    </row>
    <row r="31" spans="2:10" ht="24" customHeight="1">
      <c r="B31" s="22" t="s">
        <v>20</v>
      </c>
      <c r="C31" s="29" t="s">
        <v>25</v>
      </c>
      <c r="D31" s="72">
        <v>30000</v>
      </c>
      <c r="E31" s="72">
        <v>1</v>
      </c>
      <c r="F31" s="72">
        <v>30000</v>
      </c>
      <c r="G31" s="105">
        <v>60000</v>
      </c>
      <c r="H31" s="73" t="e">
        <f>'Detailed Budget'!#REF!</f>
        <v>#REF!</v>
      </c>
      <c r="I31" s="74">
        <v>60000</v>
      </c>
      <c r="J31" s="106" t="s">
        <v>316</v>
      </c>
    </row>
    <row r="32" spans="2:10" ht="43.5" customHeight="1">
      <c r="B32" s="22" t="s">
        <v>22</v>
      </c>
      <c r="C32" s="29" t="s">
        <v>217</v>
      </c>
      <c r="D32" s="72">
        <v>0</v>
      </c>
      <c r="E32" s="72">
        <v>0</v>
      </c>
      <c r="F32" s="72">
        <v>0</v>
      </c>
      <c r="G32" s="105">
        <v>50000</v>
      </c>
      <c r="H32" s="105" t="e">
        <f>'Detailed Budget'!#REF!</f>
        <v>#REF!</v>
      </c>
      <c r="I32" s="104">
        <v>50000</v>
      </c>
      <c r="J32" s="106" t="s">
        <v>314</v>
      </c>
    </row>
    <row r="33" spans="2:10" ht="24" customHeight="1">
      <c r="B33" s="22"/>
      <c r="C33" s="29" t="s">
        <v>299</v>
      </c>
      <c r="D33" s="72">
        <v>4048</v>
      </c>
      <c r="E33" s="72">
        <v>1</v>
      </c>
      <c r="F33" s="72">
        <v>4048</v>
      </c>
      <c r="G33" s="73">
        <v>0</v>
      </c>
      <c r="H33" s="73">
        <v>0</v>
      </c>
      <c r="I33" s="74">
        <v>0</v>
      </c>
      <c r="J33" s="106"/>
    </row>
    <row r="34" spans="2:10" ht="24" customHeight="1">
      <c r="B34" s="22"/>
      <c r="C34" s="29" t="s">
        <v>300</v>
      </c>
      <c r="D34" s="72">
        <v>46684</v>
      </c>
      <c r="E34" s="72">
        <v>1</v>
      </c>
      <c r="F34" s="72">
        <v>46684</v>
      </c>
      <c r="G34" s="73">
        <v>0</v>
      </c>
      <c r="H34" s="73">
        <v>0</v>
      </c>
      <c r="I34" s="74">
        <v>0</v>
      </c>
      <c r="J34" s="106"/>
    </row>
    <row r="35" spans="2:10" ht="29.25" customHeight="1">
      <c r="B35" s="22"/>
      <c r="C35" s="29" t="s">
        <v>301</v>
      </c>
      <c r="D35" s="72">
        <v>10000</v>
      </c>
      <c r="E35" s="72">
        <v>1</v>
      </c>
      <c r="F35" s="72">
        <v>10000</v>
      </c>
      <c r="G35" s="73">
        <v>0</v>
      </c>
      <c r="H35" s="73">
        <v>0</v>
      </c>
      <c r="I35" s="74">
        <v>0</v>
      </c>
      <c r="J35" s="106"/>
    </row>
    <row r="36" spans="2:10" ht="20.25" customHeight="1">
      <c r="B36" s="38"/>
      <c r="C36" s="2" t="s">
        <v>26</v>
      </c>
      <c r="D36" s="6"/>
      <c r="E36" s="6"/>
      <c r="F36" s="68">
        <f>SUM(F28:F35)</f>
        <v>171545</v>
      </c>
      <c r="G36" s="68"/>
      <c r="H36" s="68"/>
      <c r="I36" s="68">
        <f>SUM(I28:I35)</f>
        <v>236000</v>
      </c>
      <c r="J36" s="13"/>
    </row>
    <row r="37" spans="2:10" ht="20.25" customHeight="1">
      <c r="B37" s="37" t="s">
        <v>27</v>
      </c>
      <c r="C37" s="23" t="s">
        <v>28</v>
      </c>
      <c r="D37" s="69"/>
      <c r="E37" s="69"/>
      <c r="F37" s="69"/>
      <c r="G37" s="70"/>
      <c r="H37" s="70"/>
      <c r="I37" s="71"/>
      <c r="J37" s="107"/>
    </row>
    <row r="38" spans="2:10" ht="24" customHeight="1">
      <c r="B38" s="22" t="s">
        <v>29</v>
      </c>
      <c r="C38" s="31" t="s">
        <v>30</v>
      </c>
      <c r="D38" s="72">
        <v>300</v>
      </c>
      <c r="E38" s="72">
        <v>46</v>
      </c>
      <c r="F38" s="72">
        <v>13800</v>
      </c>
      <c r="G38" s="75">
        <v>300</v>
      </c>
      <c r="H38" s="75" t="e">
        <f>'Detailed Budget'!#REF!</f>
        <v>#REF!</v>
      </c>
      <c r="I38" s="74">
        <v>30000</v>
      </c>
      <c r="J38" s="106"/>
    </row>
    <row r="39" spans="2:10" ht="24" customHeight="1">
      <c r="B39" s="22" t="s">
        <v>31</v>
      </c>
      <c r="C39" s="31" t="s">
        <v>196</v>
      </c>
      <c r="D39" s="72">
        <v>0</v>
      </c>
      <c r="E39" s="72">
        <v>0</v>
      </c>
      <c r="F39" s="72">
        <v>0</v>
      </c>
      <c r="G39" s="105">
        <v>800</v>
      </c>
      <c r="H39" s="105" t="e">
        <f>'Detailed Budget'!#REF!</f>
        <v>#REF!</v>
      </c>
      <c r="I39" s="104">
        <v>48000</v>
      </c>
      <c r="J39" s="106" t="s">
        <v>314</v>
      </c>
    </row>
    <row r="40" spans="2:10" ht="28.5" customHeight="1">
      <c r="B40" s="22" t="s">
        <v>32</v>
      </c>
      <c r="C40" s="31" t="s">
        <v>197</v>
      </c>
      <c r="D40" s="72">
        <v>50</v>
      </c>
      <c r="E40" s="72">
        <v>600</v>
      </c>
      <c r="F40" s="72">
        <v>39472</v>
      </c>
      <c r="G40" s="75">
        <v>50</v>
      </c>
      <c r="H40" s="75" t="e">
        <f>'Detailed Budget'!#REF!</f>
        <v>#REF!</v>
      </c>
      <c r="I40" s="74">
        <v>41000</v>
      </c>
      <c r="J40" s="106"/>
    </row>
    <row r="41" spans="2:10" ht="24" customHeight="1">
      <c r="B41" s="22" t="s">
        <v>228</v>
      </c>
      <c r="C41" s="31" t="s">
        <v>246</v>
      </c>
      <c r="D41" s="72">
        <v>0</v>
      </c>
      <c r="E41" s="72">
        <v>0</v>
      </c>
      <c r="F41" s="72">
        <v>0</v>
      </c>
      <c r="G41" s="105">
        <v>600</v>
      </c>
      <c r="H41" s="105" t="e">
        <f>'Detailed Budget'!#REF!</f>
        <v>#REF!</v>
      </c>
      <c r="I41" s="104">
        <v>9000</v>
      </c>
      <c r="J41" s="106" t="s">
        <v>314</v>
      </c>
    </row>
    <row r="42" spans="2:10" ht="30" customHeight="1">
      <c r="B42" s="38"/>
      <c r="C42" s="2" t="s">
        <v>33</v>
      </c>
      <c r="D42" s="6"/>
      <c r="E42" s="6"/>
      <c r="F42" s="68">
        <f>SUM(F38:F41)</f>
        <v>53272</v>
      </c>
      <c r="G42" s="68"/>
      <c r="H42" s="68"/>
      <c r="I42" s="68">
        <f>SUM(I38:I41)</f>
        <v>128000</v>
      </c>
      <c r="J42" s="13"/>
    </row>
    <row r="43" spans="2:10" ht="16.5" customHeight="1">
      <c r="B43" s="39"/>
      <c r="C43" s="3" t="s">
        <v>34</v>
      </c>
      <c r="D43" s="76"/>
      <c r="E43" s="76"/>
      <c r="F43" s="95">
        <f>F42+F36+F26</f>
        <v>2984207</v>
      </c>
      <c r="G43" s="95"/>
      <c r="H43" s="95"/>
      <c r="I43" s="95" t="e">
        <f>I42+I36+I26</f>
        <v>#REF!</v>
      </c>
      <c r="J43" s="14"/>
    </row>
    <row r="44" spans="2:10" ht="19.5" customHeight="1">
      <c r="B44" s="40">
        <v>2</v>
      </c>
      <c r="C44" s="4" t="s">
        <v>35</v>
      </c>
      <c r="D44" s="77"/>
      <c r="E44" s="77"/>
      <c r="F44" s="77"/>
      <c r="G44" s="77"/>
      <c r="H44" s="77"/>
      <c r="I44" s="78"/>
      <c r="J44" s="15"/>
    </row>
    <row r="45" spans="2:10" ht="19.5" customHeight="1">
      <c r="B45" s="37" t="s">
        <v>36</v>
      </c>
      <c r="C45" s="23" t="s">
        <v>37</v>
      </c>
      <c r="D45" s="69"/>
      <c r="E45" s="69"/>
      <c r="F45" s="69"/>
      <c r="G45" s="79"/>
      <c r="H45" s="79"/>
      <c r="I45" s="71"/>
      <c r="J45" s="107"/>
    </row>
    <row r="46" spans="2:10" ht="24" customHeight="1">
      <c r="B46" s="41" t="s">
        <v>38</v>
      </c>
      <c r="C46" s="32" t="s">
        <v>177</v>
      </c>
      <c r="D46" s="80">
        <v>102000</v>
      </c>
      <c r="E46" s="80">
        <v>9</v>
      </c>
      <c r="F46" s="80">
        <v>918000</v>
      </c>
      <c r="G46" s="105">
        <v>120000</v>
      </c>
      <c r="H46" s="75" t="e">
        <f>'Detailed Budget'!#REF!</f>
        <v>#REF!</v>
      </c>
      <c r="I46" s="74">
        <v>1560000</v>
      </c>
      <c r="J46" s="106" t="s">
        <v>313</v>
      </c>
    </row>
    <row r="47" spans="2:10" ht="39.75" customHeight="1">
      <c r="B47" s="41" t="s">
        <v>39</v>
      </c>
      <c r="C47" s="32" t="s">
        <v>193</v>
      </c>
      <c r="D47" s="80">
        <v>125000</v>
      </c>
      <c r="E47" s="80">
        <v>3</v>
      </c>
      <c r="F47" s="80">
        <v>375000</v>
      </c>
      <c r="G47" s="105">
        <v>143000</v>
      </c>
      <c r="H47" s="75" t="e">
        <f>'Detailed Budget'!#REF!</f>
        <v>#REF!</v>
      </c>
      <c r="I47" s="74">
        <v>1430000</v>
      </c>
      <c r="J47" s="106" t="s">
        <v>313</v>
      </c>
    </row>
    <row r="48" spans="2:10" ht="24" customHeight="1">
      <c r="B48" s="41" t="s">
        <v>40</v>
      </c>
      <c r="C48" s="32" t="s">
        <v>194</v>
      </c>
      <c r="D48" s="80">
        <v>182000</v>
      </c>
      <c r="E48" s="80">
        <v>6</v>
      </c>
      <c r="F48" s="80">
        <v>1092000</v>
      </c>
      <c r="G48" s="105">
        <v>190000</v>
      </c>
      <c r="H48" s="75" t="e">
        <f>'Detailed Budget'!#REF!</f>
        <v>#REF!</v>
      </c>
      <c r="I48" s="74">
        <v>190000</v>
      </c>
      <c r="J48" s="106" t="s">
        <v>313</v>
      </c>
    </row>
    <row r="49" spans="2:10" ht="24" customHeight="1">
      <c r="B49" s="41" t="s">
        <v>41</v>
      </c>
      <c r="C49" s="32" t="s">
        <v>206</v>
      </c>
      <c r="D49" s="75">
        <v>0</v>
      </c>
      <c r="E49" s="75">
        <v>0</v>
      </c>
      <c r="F49" s="75">
        <v>0</v>
      </c>
      <c r="G49" s="105">
        <v>170000</v>
      </c>
      <c r="H49" s="105" t="e">
        <f>'Detailed Budget'!#REF!</f>
        <v>#REF!</v>
      </c>
      <c r="I49" s="104">
        <v>170000</v>
      </c>
      <c r="J49" s="106" t="s">
        <v>314</v>
      </c>
    </row>
    <row r="50" spans="2:10" ht="24" customHeight="1">
      <c r="B50" s="41" t="s">
        <v>42</v>
      </c>
      <c r="C50" s="32" t="s">
        <v>195</v>
      </c>
      <c r="D50" s="75">
        <v>0</v>
      </c>
      <c r="E50" s="75">
        <v>0</v>
      </c>
      <c r="F50" s="75">
        <v>0</v>
      </c>
      <c r="G50" s="105">
        <v>230000</v>
      </c>
      <c r="H50" s="105" t="e">
        <f>'Detailed Budget'!#REF!</f>
        <v>#REF!</v>
      </c>
      <c r="I50" s="104">
        <v>230000</v>
      </c>
      <c r="J50" s="106" t="s">
        <v>314</v>
      </c>
    </row>
    <row r="51" spans="2:10" ht="24" customHeight="1">
      <c r="B51" s="41" t="s">
        <v>43</v>
      </c>
      <c r="C51" s="32" t="s">
        <v>207</v>
      </c>
      <c r="D51" s="75">
        <v>0</v>
      </c>
      <c r="E51" s="75">
        <v>0</v>
      </c>
      <c r="F51" s="75">
        <v>0</v>
      </c>
      <c r="G51" s="105">
        <v>306500</v>
      </c>
      <c r="H51" s="105" t="e">
        <f>'Detailed Budget'!#REF!</f>
        <v>#REF!</v>
      </c>
      <c r="I51" s="104">
        <v>306500</v>
      </c>
      <c r="J51" s="106" t="s">
        <v>314</v>
      </c>
    </row>
    <row r="52" spans="2:10" ht="24" customHeight="1">
      <c r="B52" s="41" t="s">
        <v>44</v>
      </c>
      <c r="C52" s="32" t="s">
        <v>181</v>
      </c>
      <c r="D52" s="80">
        <v>1800000</v>
      </c>
      <c r="E52" s="80">
        <v>1</v>
      </c>
      <c r="F52" s="80">
        <v>1800000</v>
      </c>
      <c r="G52" s="75">
        <v>0</v>
      </c>
      <c r="H52" s="75" t="e">
        <f>'Detailed Budget'!#REF!</f>
        <v>#REF!</v>
      </c>
      <c r="I52" s="74">
        <v>0</v>
      </c>
      <c r="J52" s="385" t="s">
        <v>318</v>
      </c>
    </row>
    <row r="53" spans="2:10" ht="24" customHeight="1">
      <c r="B53" s="41" t="s">
        <v>45</v>
      </c>
      <c r="C53" s="33" t="s">
        <v>180</v>
      </c>
      <c r="D53" s="80">
        <v>1300000</v>
      </c>
      <c r="E53" s="80">
        <v>1</v>
      </c>
      <c r="F53" s="80">
        <v>1300000</v>
      </c>
      <c r="G53" s="75">
        <v>0</v>
      </c>
      <c r="H53" s="75" t="e">
        <f>'Detailed Budget'!#REF!</f>
        <v>#REF!</v>
      </c>
      <c r="I53" s="74">
        <v>0</v>
      </c>
      <c r="J53" s="386"/>
    </row>
    <row r="54" spans="2:10" ht="24" customHeight="1">
      <c r="B54" s="41" t="s">
        <v>229</v>
      </c>
      <c r="C54" s="34" t="s">
        <v>184</v>
      </c>
      <c r="D54" s="66">
        <v>350000</v>
      </c>
      <c r="E54" s="66">
        <v>2</v>
      </c>
      <c r="F54" s="66">
        <v>700000</v>
      </c>
      <c r="G54" s="105">
        <v>370000</v>
      </c>
      <c r="H54" s="75" t="e">
        <f>'Detailed Budget'!#REF!</f>
        <v>#REF!</v>
      </c>
      <c r="I54" s="74">
        <v>2960000</v>
      </c>
      <c r="J54" s="106" t="s">
        <v>313</v>
      </c>
    </row>
    <row r="55" spans="2:10" ht="24" customHeight="1">
      <c r="B55" s="41" t="s">
        <v>46</v>
      </c>
      <c r="C55" s="34" t="s">
        <v>182</v>
      </c>
      <c r="D55" s="66">
        <v>150000</v>
      </c>
      <c r="E55" s="66">
        <v>1</v>
      </c>
      <c r="F55" s="66">
        <v>150000</v>
      </c>
      <c r="G55" s="75">
        <v>150000</v>
      </c>
      <c r="H55" s="75" t="e">
        <f>'Detailed Budget'!#REF!</f>
        <v>#REF!</v>
      </c>
      <c r="I55" s="74">
        <v>150000</v>
      </c>
      <c r="J55" s="106"/>
    </row>
    <row r="56" spans="2:10" ht="24" customHeight="1">
      <c r="B56" s="41" t="s">
        <v>47</v>
      </c>
      <c r="C56" s="34" t="s">
        <v>185</v>
      </c>
      <c r="D56" s="66">
        <v>500</v>
      </c>
      <c r="E56" s="66">
        <v>500</v>
      </c>
      <c r="F56" s="66">
        <v>250000</v>
      </c>
      <c r="G56" s="105">
        <v>625</v>
      </c>
      <c r="H56" s="75" t="e">
        <f>'Detailed Budget'!#REF!</f>
        <v>#REF!</v>
      </c>
      <c r="I56" s="74">
        <v>1562500</v>
      </c>
      <c r="J56" s="106" t="s">
        <v>313</v>
      </c>
    </row>
    <row r="57" spans="2:10" ht="41.25" customHeight="1">
      <c r="B57" s="41" t="s">
        <v>48</v>
      </c>
      <c r="C57" s="34" t="s">
        <v>186</v>
      </c>
      <c r="D57" s="66">
        <v>500</v>
      </c>
      <c r="E57" s="66">
        <v>1000</v>
      </c>
      <c r="F57" s="66">
        <v>500000</v>
      </c>
      <c r="G57" s="105">
        <v>1250</v>
      </c>
      <c r="H57" s="75" t="e">
        <f>'Detailed Budget'!#REF!</f>
        <v>#REF!</v>
      </c>
      <c r="I57" s="74">
        <v>375000</v>
      </c>
      <c r="J57" s="106" t="s">
        <v>313</v>
      </c>
    </row>
    <row r="58" spans="2:10" ht="24" customHeight="1">
      <c r="B58" s="41" t="s">
        <v>50</v>
      </c>
      <c r="C58" s="34" t="s">
        <v>49</v>
      </c>
      <c r="D58" s="75">
        <v>0</v>
      </c>
      <c r="E58" s="75">
        <v>0</v>
      </c>
      <c r="F58" s="75">
        <v>0</v>
      </c>
      <c r="G58" s="105">
        <v>35000</v>
      </c>
      <c r="H58" s="105" t="e">
        <f>'Detailed Budget'!#REF!</f>
        <v>#REF!</v>
      </c>
      <c r="I58" s="104">
        <v>140000</v>
      </c>
      <c r="J58" s="106" t="s">
        <v>314</v>
      </c>
    </row>
    <row r="59" spans="2:10" ht="24" customHeight="1">
      <c r="B59" s="41" t="s">
        <v>230</v>
      </c>
      <c r="C59" s="34" t="s">
        <v>183</v>
      </c>
      <c r="D59" s="75">
        <v>0</v>
      </c>
      <c r="E59" s="75">
        <v>0</v>
      </c>
      <c r="F59" s="75">
        <v>0</v>
      </c>
      <c r="G59" s="75">
        <v>0</v>
      </c>
      <c r="H59" s="75" t="e">
        <f>'Detailed Budget'!#REF!</f>
        <v>#REF!</v>
      </c>
      <c r="I59" s="74">
        <v>0</v>
      </c>
      <c r="J59" s="106"/>
    </row>
    <row r="60" spans="2:10" ht="24" customHeight="1">
      <c r="B60" s="41"/>
      <c r="C60" s="34" t="s">
        <v>302</v>
      </c>
      <c r="D60" s="66">
        <v>1000000</v>
      </c>
      <c r="E60" s="66">
        <v>1</v>
      </c>
      <c r="F60" s="66">
        <v>1000000</v>
      </c>
      <c r="G60" s="75">
        <v>0</v>
      </c>
      <c r="H60" s="75">
        <v>0</v>
      </c>
      <c r="I60" s="74">
        <v>0</v>
      </c>
      <c r="J60" s="108" t="s">
        <v>318</v>
      </c>
    </row>
    <row r="61" spans="2:10" ht="17.25" customHeight="1">
      <c r="B61" s="38"/>
      <c r="C61" s="2" t="s">
        <v>51</v>
      </c>
      <c r="D61" s="6"/>
      <c r="E61" s="6"/>
      <c r="F61" s="6">
        <f>SUM(F46:F60)</f>
        <v>8085000</v>
      </c>
      <c r="G61" s="6"/>
      <c r="H61" s="6"/>
      <c r="I61" s="98">
        <f>SUM(I46:I60)</f>
        <v>9074000</v>
      </c>
      <c r="J61" s="16"/>
    </row>
    <row r="62" spans="2:10" ht="17.25" customHeight="1">
      <c r="B62" s="37" t="s">
        <v>52</v>
      </c>
      <c r="C62" s="23" t="s">
        <v>53</v>
      </c>
      <c r="D62" s="69"/>
      <c r="E62" s="69"/>
      <c r="F62" s="69"/>
      <c r="G62" s="81"/>
      <c r="H62" s="81"/>
      <c r="I62" s="71"/>
      <c r="J62" s="107"/>
    </row>
    <row r="63" spans="2:10" ht="34.5" customHeight="1">
      <c r="B63" s="41" t="s">
        <v>225</v>
      </c>
      <c r="C63" s="29" t="s">
        <v>247</v>
      </c>
      <c r="D63" s="72">
        <v>32000</v>
      </c>
      <c r="E63" s="72">
        <v>1</v>
      </c>
      <c r="F63" s="72">
        <v>32000</v>
      </c>
      <c r="G63" s="105">
        <v>20000</v>
      </c>
      <c r="H63" s="75" t="e">
        <f>'Detailed Budget'!#REF!</f>
        <v>#REF!</v>
      </c>
      <c r="I63" s="74">
        <v>120000</v>
      </c>
      <c r="J63" s="106" t="s">
        <v>315</v>
      </c>
    </row>
    <row r="64" spans="2:10" ht="31.5" customHeight="1">
      <c r="B64" s="41" t="s">
        <v>226</v>
      </c>
      <c r="C64" s="29" t="s">
        <v>202</v>
      </c>
      <c r="D64" s="72">
        <v>0</v>
      </c>
      <c r="E64" s="72">
        <v>0</v>
      </c>
      <c r="F64" s="72">
        <v>0</v>
      </c>
      <c r="G64" s="105">
        <v>1500</v>
      </c>
      <c r="H64" s="105" t="e">
        <f>'Detailed Budget'!#REF!</f>
        <v>#REF!</v>
      </c>
      <c r="I64" s="104">
        <v>75000</v>
      </c>
      <c r="J64" s="106" t="s">
        <v>314</v>
      </c>
    </row>
    <row r="65" spans="2:10" ht="30" customHeight="1">
      <c r="B65" s="41" t="s">
        <v>227</v>
      </c>
      <c r="C65" s="29" t="s">
        <v>200</v>
      </c>
      <c r="D65" s="72">
        <v>0</v>
      </c>
      <c r="E65" s="72">
        <v>0</v>
      </c>
      <c r="F65" s="72">
        <v>0</v>
      </c>
      <c r="G65" s="105">
        <v>50000</v>
      </c>
      <c r="H65" s="105" t="e">
        <f>'Detailed Budget'!#REF!</f>
        <v>#REF!</v>
      </c>
      <c r="I65" s="104">
        <v>50000</v>
      </c>
      <c r="J65" s="106" t="s">
        <v>314</v>
      </c>
    </row>
    <row r="66" spans="2:10" ht="50.25" customHeight="1">
      <c r="B66" s="41"/>
      <c r="C66" s="29" t="s">
        <v>303</v>
      </c>
      <c r="D66" s="72">
        <v>5000</v>
      </c>
      <c r="E66" s="72">
        <v>3</v>
      </c>
      <c r="F66" s="72">
        <v>15000</v>
      </c>
      <c r="G66" s="75">
        <v>0</v>
      </c>
      <c r="H66" s="75">
        <v>0</v>
      </c>
      <c r="I66" s="74">
        <v>0</v>
      </c>
      <c r="J66" s="113"/>
    </row>
    <row r="67" spans="2:10" ht="24" customHeight="1">
      <c r="B67" s="38"/>
      <c r="C67" s="2" t="s">
        <v>54</v>
      </c>
      <c r="D67" s="6"/>
      <c r="E67" s="6"/>
      <c r="F67" s="68">
        <f>SUM(F63:F66)</f>
        <v>47000</v>
      </c>
      <c r="G67" s="68"/>
      <c r="H67" s="68"/>
      <c r="I67" s="68">
        <f>SUM(I63:I66)</f>
        <v>245000</v>
      </c>
      <c r="J67" s="13"/>
    </row>
    <row r="68" spans="2:10" ht="22.5" customHeight="1">
      <c r="B68" s="37" t="s">
        <v>55</v>
      </c>
      <c r="C68" s="26" t="s">
        <v>56</v>
      </c>
      <c r="D68" s="69"/>
      <c r="E68" s="69"/>
      <c r="F68" s="69"/>
      <c r="G68" s="81"/>
      <c r="H68" s="81"/>
      <c r="I68" s="71"/>
      <c r="J68" s="107"/>
    </row>
    <row r="69" spans="2:10" ht="24" customHeight="1">
      <c r="B69" s="41" t="s">
        <v>57</v>
      </c>
      <c r="C69" s="34" t="s">
        <v>178</v>
      </c>
      <c r="D69" s="66">
        <v>500</v>
      </c>
      <c r="E69" s="66">
        <v>480</v>
      </c>
      <c r="F69" s="66">
        <v>240000</v>
      </c>
      <c r="G69" s="105">
        <v>50</v>
      </c>
      <c r="H69" s="75" t="e">
        <f>'Detailed Budget'!#REF!</f>
        <v>#REF!</v>
      </c>
      <c r="I69" s="74">
        <v>30500</v>
      </c>
      <c r="J69" s="106" t="s">
        <v>315</v>
      </c>
    </row>
    <row r="70" spans="2:10" ht="24" customHeight="1">
      <c r="B70" s="41" t="s">
        <v>58</v>
      </c>
      <c r="C70" s="34" t="s">
        <v>59</v>
      </c>
      <c r="D70" s="66">
        <v>1000</v>
      </c>
      <c r="E70" s="66">
        <v>24</v>
      </c>
      <c r="F70" s="66">
        <v>23890</v>
      </c>
      <c r="G70" s="75">
        <v>1000</v>
      </c>
      <c r="H70" s="75" t="e">
        <f>'Detailed Budget'!#REF!</f>
        <v>#REF!</v>
      </c>
      <c r="I70" s="74">
        <v>33000</v>
      </c>
      <c r="J70" s="106"/>
    </row>
    <row r="71" spans="2:10" ht="24" customHeight="1">
      <c r="B71" s="41" t="s">
        <v>60</v>
      </c>
      <c r="C71" s="34" t="s">
        <v>61</v>
      </c>
      <c r="D71" s="66">
        <v>3000</v>
      </c>
      <c r="E71" s="66">
        <v>5</v>
      </c>
      <c r="F71" s="66">
        <v>14547</v>
      </c>
      <c r="G71" s="75">
        <v>3000</v>
      </c>
      <c r="H71" s="75" t="e">
        <f>'Detailed Budget'!#REF!</f>
        <v>#REF!</v>
      </c>
      <c r="I71" s="74">
        <v>21000</v>
      </c>
      <c r="J71" s="106"/>
    </row>
    <row r="72" spans="2:10" ht="24" customHeight="1">
      <c r="B72" s="41" t="s">
        <v>62</v>
      </c>
      <c r="C72" s="34" t="s">
        <v>63</v>
      </c>
      <c r="D72" s="66">
        <v>300</v>
      </c>
      <c r="E72" s="66">
        <v>4</v>
      </c>
      <c r="F72" s="66">
        <v>1200</v>
      </c>
      <c r="G72" s="75">
        <v>0</v>
      </c>
      <c r="H72" s="75" t="e">
        <f>'Detailed Budget'!#REF!</f>
        <v>#REF!</v>
      </c>
      <c r="I72" s="74">
        <v>0</v>
      </c>
      <c r="J72" s="113"/>
    </row>
    <row r="73" spans="2:10" ht="24" customHeight="1">
      <c r="B73" s="41" t="s">
        <v>64</v>
      </c>
      <c r="C73" s="34" t="s">
        <v>65</v>
      </c>
      <c r="D73" s="75">
        <v>0</v>
      </c>
      <c r="E73" s="75">
        <v>0</v>
      </c>
      <c r="F73" s="75">
        <v>0</v>
      </c>
      <c r="G73" s="105">
        <v>600</v>
      </c>
      <c r="H73" s="105" t="e">
        <f>'Detailed Budget'!#REF!</f>
        <v>#REF!</v>
      </c>
      <c r="I73" s="104">
        <v>18000</v>
      </c>
      <c r="J73" s="106"/>
    </row>
    <row r="74" spans="2:10" ht="24" customHeight="1">
      <c r="B74" s="41" t="s">
        <v>66</v>
      </c>
      <c r="C74" s="34" t="s">
        <v>221</v>
      </c>
      <c r="D74" s="75">
        <v>0</v>
      </c>
      <c r="E74" s="75">
        <v>0</v>
      </c>
      <c r="F74" s="75">
        <v>0</v>
      </c>
      <c r="G74" s="105">
        <v>5000</v>
      </c>
      <c r="H74" s="105" t="e">
        <f>'Detailed Budget'!#REF!</f>
        <v>#REF!</v>
      </c>
      <c r="I74" s="104">
        <v>20000</v>
      </c>
      <c r="J74" s="106"/>
    </row>
    <row r="75" spans="2:10" ht="24" customHeight="1">
      <c r="B75" s="38"/>
      <c r="C75" s="2" t="s">
        <v>67</v>
      </c>
      <c r="D75" s="6"/>
      <c r="E75" s="6"/>
      <c r="F75" s="6">
        <f>SUM(F69:F74)</f>
        <v>279637</v>
      </c>
      <c r="G75" s="6"/>
      <c r="H75" s="6"/>
      <c r="I75" s="98">
        <f>SUM(I69:I74)</f>
        <v>122500</v>
      </c>
      <c r="J75" s="13"/>
    </row>
    <row r="76" spans="2:10" ht="18" customHeight="1">
      <c r="B76" s="39"/>
      <c r="C76" s="3" t="s">
        <v>68</v>
      </c>
      <c r="D76" s="76"/>
      <c r="E76" s="76"/>
      <c r="F76" s="95">
        <f>F75+F67+F61</f>
        <v>8411637</v>
      </c>
      <c r="G76" s="95">
        <f>G75+G67+G61</f>
        <v>0</v>
      </c>
      <c r="H76" s="95">
        <f>H75+H67+H61</f>
        <v>0</v>
      </c>
      <c r="I76" s="95">
        <f>I75+I67+I61</f>
        <v>9441500</v>
      </c>
      <c r="J76" s="14"/>
    </row>
    <row r="77" spans="2:10" ht="18" customHeight="1">
      <c r="B77" s="40">
        <v>3</v>
      </c>
      <c r="C77" s="4" t="s">
        <v>69</v>
      </c>
      <c r="D77" s="77"/>
      <c r="E77" s="77"/>
      <c r="F77" s="77"/>
      <c r="G77" s="77"/>
      <c r="H77" s="77"/>
      <c r="I77" s="78"/>
      <c r="J77" s="15"/>
    </row>
    <row r="78" spans="2:10" ht="18" customHeight="1">
      <c r="B78" s="37" t="s">
        <v>70</v>
      </c>
      <c r="C78" s="23" t="s">
        <v>71</v>
      </c>
      <c r="D78" s="69"/>
      <c r="E78" s="69"/>
      <c r="F78" s="69"/>
      <c r="G78" s="81"/>
      <c r="H78" s="81"/>
      <c r="I78" s="71"/>
      <c r="J78" s="107"/>
    </row>
    <row r="79" spans="2:10" ht="24" customHeight="1">
      <c r="B79" s="41" t="s">
        <v>233</v>
      </c>
      <c r="C79" s="34" t="s">
        <v>73</v>
      </c>
      <c r="D79" s="75">
        <v>0</v>
      </c>
      <c r="E79" s="75">
        <v>0</v>
      </c>
      <c r="F79" s="75">
        <v>0</v>
      </c>
      <c r="G79" s="105">
        <v>300</v>
      </c>
      <c r="H79" s="105" t="e">
        <f>'Detailed Budget'!#REF!</f>
        <v>#REF!</v>
      </c>
      <c r="I79" s="104">
        <v>6000</v>
      </c>
      <c r="J79" s="106" t="s">
        <v>314</v>
      </c>
    </row>
    <row r="80" spans="2:10" ht="24" customHeight="1">
      <c r="B80" s="41" t="s">
        <v>234</v>
      </c>
      <c r="C80" s="34" t="s">
        <v>250</v>
      </c>
      <c r="D80" s="75">
        <v>0</v>
      </c>
      <c r="E80" s="75">
        <v>0</v>
      </c>
      <c r="F80" s="75">
        <v>0</v>
      </c>
      <c r="G80" s="105">
        <v>50000</v>
      </c>
      <c r="H80" s="105" t="e">
        <f>'Detailed Budget'!#REF!</f>
        <v>#REF!</v>
      </c>
      <c r="I80" s="104">
        <v>50000</v>
      </c>
      <c r="J80" s="106" t="s">
        <v>314</v>
      </c>
    </row>
    <row r="81" spans="2:10" ht="30.75" customHeight="1">
      <c r="B81" s="41" t="s">
        <v>72</v>
      </c>
      <c r="C81" s="34" t="s">
        <v>248</v>
      </c>
      <c r="D81" s="66">
        <v>300</v>
      </c>
      <c r="E81" s="66">
        <v>120</v>
      </c>
      <c r="F81" s="66">
        <v>36000</v>
      </c>
      <c r="G81" s="105">
        <v>5000</v>
      </c>
      <c r="H81" s="75" t="e">
        <f>'Detailed Budget'!#REF!</f>
        <v>#REF!</v>
      </c>
      <c r="I81" s="74">
        <v>45000</v>
      </c>
      <c r="J81" s="106" t="s">
        <v>316</v>
      </c>
    </row>
    <row r="82" spans="2:10" ht="31.5" customHeight="1">
      <c r="B82" s="41" t="s">
        <v>74</v>
      </c>
      <c r="C82" s="34" t="s">
        <v>249</v>
      </c>
      <c r="D82" s="66">
        <v>300</v>
      </c>
      <c r="E82" s="66">
        <v>45</v>
      </c>
      <c r="F82" s="66">
        <v>13500</v>
      </c>
      <c r="G82" s="105">
        <v>5000</v>
      </c>
      <c r="H82" s="75" t="e">
        <f>'Detailed Budget'!#REF!</f>
        <v>#REF!</v>
      </c>
      <c r="I82" s="74">
        <v>45000</v>
      </c>
      <c r="J82" s="106" t="s">
        <v>316</v>
      </c>
    </row>
    <row r="83" spans="2:10" ht="24" customHeight="1">
      <c r="B83" s="41" t="s">
        <v>76</v>
      </c>
      <c r="C83" s="34" t="s">
        <v>79</v>
      </c>
      <c r="D83" s="75">
        <v>0</v>
      </c>
      <c r="E83" s="75">
        <v>0</v>
      </c>
      <c r="F83" s="75">
        <v>0</v>
      </c>
      <c r="G83" s="105">
        <v>500</v>
      </c>
      <c r="H83" s="105" t="e">
        <f>'Detailed Budget'!#REF!</f>
        <v>#REF!</v>
      </c>
      <c r="I83" s="104">
        <v>22000</v>
      </c>
      <c r="J83" s="106" t="s">
        <v>314</v>
      </c>
    </row>
    <row r="84" spans="2:10" ht="24" customHeight="1">
      <c r="B84" s="41" t="s">
        <v>77</v>
      </c>
      <c r="C84" s="34" t="s">
        <v>81</v>
      </c>
      <c r="D84" s="66">
        <v>300</v>
      </c>
      <c r="E84" s="66">
        <v>20</v>
      </c>
      <c r="F84" s="66">
        <v>6000</v>
      </c>
      <c r="G84" s="75">
        <v>300</v>
      </c>
      <c r="H84" s="75" t="e">
        <f>'Detailed Budget'!#REF!</f>
        <v>#REF!</v>
      </c>
      <c r="I84" s="74">
        <v>6000</v>
      </c>
      <c r="J84" s="106"/>
    </row>
    <row r="85" spans="2:10" ht="24" customHeight="1">
      <c r="B85" s="41" t="s">
        <v>235</v>
      </c>
      <c r="C85" s="34" t="s">
        <v>83</v>
      </c>
      <c r="D85" s="75">
        <v>0</v>
      </c>
      <c r="E85" s="75">
        <v>0</v>
      </c>
      <c r="F85" s="75">
        <v>0</v>
      </c>
      <c r="G85" s="105">
        <v>5000</v>
      </c>
      <c r="H85" s="105" t="e">
        <f>'Detailed Budget'!#REF!</f>
        <v>#REF!</v>
      </c>
      <c r="I85" s="104">
        <v>10000</v>
      </c>
      <c r="J85" s="382" t="s">
        <v>314</v>
      </c>
    </row>
    <row r="86" spans="2:10" ht="33" customHeight="1">
      <c r="B86" s="41" t="s">
        <v>78</v>
      </c>
      <c r="C86" s="34" t="s">
        <v>198</v>
      </c>
      <c r="D86" s="75">
        <v>0</v>
      </c>
      <c r="E86" s="75">
        <v>0</v>
      </c>
      <c r="F86" s="75">
        <v>0</v>
      </c>
      <c r="G86" s="105">
        <v>100000</v>
      </c>
      <c r="H86" s="105" t="e">
        <f>'Detailed Budget'!#REF!</f>
        <v>#REF!</v>
      </c>
      <c r="I86" s="104">
        <v>100000</v>
      </c>
      <c r="J86" s="383"/>
    </row>
    <row r="87" spans="2:10" ht="24" customHeight="1">
      <c r="B87" s="41" t="s">
        <v>80</v>
      </c>
      <c r="C87" s="34" t="s">
        <v>251</v>
      </c>
      <c r="D87" s="75">
        <v>0</v>
      </c>
      <c r="E87" s="75">
        <v>0</v>
      </c>
      <c r="F87" s="75">
        <v>0</v>
      </c>
      <c r="G87" s="105">
        <v>500</v>
      </c>
      <c r="H87" s="105" t="e">
        <f>'Detailed Budget'!#REF!</f>
        <v>#REF!</v>
      </c>
      <c r="I87" s="104">
        <v>25000</v>
      </c>
      <c r="J87" s="383"/>
    </row>
    <row r="88" spans="2:10" ht="31.5" customHeight="1">
      <c r="B88" s="41" t="s">
        <v>82</v>
      </c>
      <c r="C88" s="34" t="s">
        <v>222</v>
      </c>
      <c r="D88" s="75">
        <v>0</v>
      </c>
      <c r="E88" s="75">
        <v>0</v>
      </c>
      <c r="F88" s="75">
        <v>0</v>
      </c>
      <c r="G88" s="105">
        <v>5000</v>
      </c>
      <c r="H88" s="105" t="e">
        <f>'Detailed Budget'!#REF!</f>
        <v>#REF!</v>
      </c>
      <c r="I88" s="104">
        <v>10000</v>
      </c>
      <c r="J88" s="383"/>
    </row>
    <row r="89" spans="2:10" ht="45.75" customHeight="1">
      <c r="B89" s="41" t="s">
        <v>236</v>
      </c>
      <c r="C89" s="34" t="s">
        <v>252</v>
      </c>
      <c r="D89" s="75">
        <v>0</v>
      </c>
      <c r="E89" s="75">
        <v>0</v>
      </c>
      <c r="F89" s="75">
        <v>0</v>
      </c>
      <c r="G89" s="105">
        <v>500</v>
      </c>
      <c r="H89" s="105" t="e">
        <f>'Detailed Budget'!#REF!</f>
        <v>#REF!</v>
      </c>
      <c r="I89" s="104">
        <v>4000</v>
      </c>
      <c r="J89" s="383"/>
    </row>
    <row r="90" spans="2:10" ht="26.25" customHeight="1">
      <c r="B90" s="41" t="s">
        <v>84</v>
      </c>
      <c r="C90" s="34" t="s">
        <v>208</v>
      </c>
      <c r="D90" s="75">
        <v>0</v>
      </c>
      <c r="E90" s="75">
        <v>0</v>
      </c>
      <c r="F90" s="75">
        <v>0</v>
      </c>
      <c r="G90" s="105">
        <v>7000</v>
      </c>
      <c r="H90" s="105" t="e">
        <f>'Detailed Budget'!#REF!</f>
        <v>#REF!</v>
      </c>
      <c r="I90" s="104">
        <v>28000</v>
      </c>
      <c r="J90" s="384"/>
    </row>
    <row r="91" spans="2:10" ht="38.25" customHeight="1">
      <c r="B91" s="41" t="s">
        <v>85</v>
      </c>
      <c r="C91" s="35" t="s">
        <v>75</v>
      </c>
      <c r="D91" s="82">
        <v>500</v>
      </c>
      <c r="E91" s="82">
        <v>20</v>
      </c>
      <c r="F91" s="82">
        <v>10000</v>
      </c>
      <c r="G91" s="105">
        <v>1000</v>
      </c>
      <c r="H91" s="75" t="e">
        <f>'Detailed Budget'!#REF!</f>
        <v>#REF!</v>
      </c>
      <c r="I91" s="67">
        <v>6000</v>
      </c>
      <c r="J91" s="106" t="s">
        <v>316</v>
      </c>
    </row>
    <row r="92" spans="2:10" ht="24" customHeight="1">
      <c r="B92" s="41" t="s">
        <v>87</v>
      </c>
      <c r="C92" s="35" t="s">
        <v>253</v>
      </c>
      <c r="D92" s="75">
        <v>0</v>
      </c>
      <c r="E92" s="75">
        <v>0</v>
      </c>
      <c r="F92" s="75">
        <v>0</v>
      </c>
      <c r="G92" s="105">
        <v>5000</v>
      </c>
      <c r="H92" s="105" t="e">
        <f>'Detailed Budget'!#REF!</f>
        <v>#REF!</v>
      </c>
      <c r="I92" s="104">
        <v>20000</v>
      </c>
      <c r="J92" s="106" t="s">
        <v>314</v>
      </c>
    </row>
    <row r="93" spans="2:10" ht="24" customHeight="1">
      <c r="B93" s="41" t="s">
        <v>237</v>
      </c>
      <c r="C93" s="34" t="s">
        <v>86</v>
      </c>
      <c r="D93" s="66">
        <v>10070</v>
      </c>
      <c r="E93" s="66">
        <v>37</v>
      </c>
      <c r="F93" s="66">
        <v>4483849</v>
      </c>
      <c r="G93" s="75">
        <v>10250</v>
      </c>
      <c r="H93" s="75" t="e">
        <f>'Detailed Budget'!#REF!</f>
        <v>#REF!</v>
      </c>
      <c r="I93" s="74">
        <v>5073750</v>
      </c>
      <c r="J93" s="106"/>
    </row>
    <row r="94" spans="2:10" ht="24" customHeight="1">
      <c r="B94" s="41" t="s">
        <v>238</v>
      </c>
      <c r="C94" s="34" t="s">
        <v>88</v>
      </c>
      <c r="D94" s="66">
        <v>1700</v>
      </c>
      <c r="E94" s="66">
        <v>37</v>
      </c>
      <c r="F94" s="66">
        <v>721729</v>
      </c>
      <c r="G94" s="75">
        <v>1700</v>
      </c>
      <c r="H94" s="75" t="e">
        <f>'Detailed Budget'!#REF!</f>
        <v>#REF!</v>
      </c>
      <c r="I94" s="74">
        <v>754800</v>
      </c>
      <c r="J94" s="106"/>
    </row>
    <row r="95" spans="2:10" ht="24" customHeight="1">
      <c r="B95" s="38"/>
      <c r="C95" s="2" t="s">
        <v>240</v>
      </c>
      <c r="D95" s="6"/>
      <c r="E95" s="6"/>
      <c r="F95" s="68">
        <f>SUM(F79:F94)</f>
        <v>5271078</v>
      </c>
      <c r="G95" s="68"/>
      <c r="H95" s="68"/>
      <c r="I95" s="68">
        <f>SUM(I79:I94)</f>
        <v>6205550</v>
      </c>
      <c r="J95" s="16"/>
    </row>
    <row r="96" spans="2:10" ht="19.5" customHeight="1">
      <c r="B96" s="37" t="s">
        <v>89</v>
      </c>
      <c r="C96" s="23" t="s">
        <v>90</v>
      </c>
      <c r="D96" s="69"/>
      <c r="E96" s="69"/>
      <c r="F96" s="69"/>
      <c r="G96" s="81"/>
      <c r="H96" s="81"/>
      <c r="I96" s="71"/>
      <c r="J96" s="107"/>
    </row>
    <row r="97" spans="2:10" ht="33.75" customHeight="1">
      <c r="B97" s="41" t="s">
        <v>91</v>
      </c>
      <c r="C97" s="31" t="s">
        <v>254</v>
      </c>
      <c r="D97" s="72">
        <v>6500</v>
      </c>
      <c r="E97" s="72">
        <v>1</v>
      </c>
      <c r="F97" s="72">
        <v>6500</v>
      </c>
      <c r="G97" s="75">
        <v>5000</v>
      </c>
      <c r="H97" s="75">
        <f>'Detailed Budget'!S166</f>
        <v>0</v>
      </c>
      <c r="I97" s="74">
        <v>60000</v>
      </c>
      <c r="J97" s="106"/>
    </row>
    <row r="98" spans="2:10" ht="33.75" customHeight="1">
      <c r="B98" s="41" t="s">
        <v>92</v>
      </c>
      <c r="C98" s="34" t="s">
        <v>256</v>
      </c>
      <c r="D98" s="75">
        <v>0</v>
      </c>
      <c r="E98" s="75">
        <v>0</v>
      </c>
      <c r="F98" s="75">
        <v>0</v>
      </c>
      <c r="G98" s="105">
        <v>3000</v>
      </c>
      <c r="H98" s="105" t="e">
        <f>'Detailed Budget'!#REF!</f>
        <v>#REF!</v>
      </c>
      <c r="I98" s="104">
        <v>6000</v>
      </c>
      <c r="J98" s="106" t="s">
        <v>314</v>
      </c>
    </row>
    <row r="99" spans="2:10" ht="33.75" customHeight="1">
      <c r="B99" s="41" t="s">
        <v>93</v>
      </c>
      <c r="C99" s="34" t="s">
        <v>255</v>
      </c>
      <c r="D99" s="75">
        <v>0</v>
      </c>
      <c r="E99" s="75">
        <v>0</v>
      </c>
      <c r="F99" s="75">
        <v>0</v>
      </c>
      <c r="G99" s="105">
        <v>60000</v>
      </c>
      <c r="H99" s="105" t="e">
        <f>'Detailed Budget'!#REF!</f>
        <v>#REF!</v>
      </c>
      <c r="I99" s="104">
        <v>60000</v>
      </c>
      <c r="J99" s="106" t="s">
        <v>314</v>
      </c>
    </row>
    <row r="100" spans="2:10" ht="24" customHeight="1">
      <c r="B100" s="38"/>
      <c r="C100" s="2" t="s">
        <v>94</v>
      </c>
      <c r="D100" s="6"/>
      <c r="E100" s="6"/>
      <c r="F100" s="68">
        <f>SUM(F97:F99)</f>
        <v>6500</v>
      </c>
      <c r="G100" s="68"/>
      <c r="H100" s="68"/>
      <c r="I100" s="68">
        <f>SUM(I97:I99)</f>
        <v>126000</v>
      </c>
      <c r="J100" s="13"/>
    </row>
    <row r="101" spans="2:10" ht="24" customHeight="1">
      <c r="B101" s="37" t="s">
        <v>95</v>
      </c>
      <c r="C101" s="23" t="s">
        <v>96</v>
      </c>
      <c r="D101" s="69"/>
      <c r="E101" s="69"/>
      <c r="F101" s="69"/>
      <c r="G101" s="81"/>
      <c r="H101" s="81"/>
      <c r="I101" s="71"/>
      <c r="J101" s="107"/>
    </row>
    <row r="102" spans="2:10" ht="29.25" customHeight="1">
      <c r="B102" s="41" t="s">
        <v>97</v>
      </c>
      <c r="C102" s="34" t="s">
        <v>257</v>
      </c>
      <c r="D102" s="66">
        <v>500</v>
      </c>
      <c r="E102" s="66">
        <v>5</v>
      </c>
      <c r="F102" s="66">
        <v>2500</v>
      </c>
      <c r="G102" s="105">
        <v>1000</v>
      </c>
      <c r="H102" s="75" t="e">
        <f>'Detailed Budget'!#REF!</f>
        <v>#REF!</v>
      </c>
      <c r="I102" s="74">
        <v>64000</v>
      </c>
      <c r="J102" s="106" t="s">
        <v>316</v>
      </c>
    </row>
    <row r="103" spans="2:10" ht="51" customHeight="1">
      <c r="B103" s="41" t="s">
        <v>98</v>
      </c>
      <c r="C103" s="34" t="s">
        <v>258</v>
      </c>
      <c r="D103" s="66">
        <v>300</v>
      </c>
      <c r="E103" s="66">
        <v>60</v>
      </c>
      <c r="F103" s="66">
        <v>18000</v>
      </c>
      <c r="G103" s="105">
        <v>4000</v>
      </c>
      <c r="H103" s="75" t="e">
        <f>'Detailed Budget'!#REF!</f>
        <v>#REF!</v>
      </c>
      <c r="I103" s="74">
        <v>8000</v>
      </c>
      <c r="J103" s="106" t="s">
        <v>317</v>
      </c>
    </row>
    <row r="104" spans="2:10" ht="32.25" customHeight="1">
      <c r="B104" s="41" t="s">
        <v>99</v>
      </c>
      <c r="C104" s="34" t="s">
        <v>259</v>
      </c>
      <c r="D104" s="75">
        <v>0</v>
      </c>
      <c r="E104" s="75">
        <v>0</v>
      </c>
      <c r="F104" s="75">
        <v>0</v>
      </c>
      <c r="G104" s="105">
        <v>50000</v>
      </c>
      <c r="H104" s="105" t="e">
        <f>'Detailed Budget'!#REF!</f>
        <v>#REF!</v>
      </c>
      <c r="I104" s="104">
        <v>100000</v>
      </c>
      <c r="J104" s="379" t="s">
        <v>314</v>
      </c>
    </row>
    <row r="105" spans="2:10" ht="33.75" customHeight="1">
      <c r="B105" s="41" t="s">
        <v>100</v>
      </c>
      <c r="C105" s="34" t="s">
        <v>223</v>
      </c>
      <c r="D105" s="75">
        <v>0</v>
      </c>
      <c r="E105" s="75">
        <v>0</v>
      </c>
      <c r="F105" s="75">
        <v>0</v>
      </c>
      <c r="G105" s="105">
        <v>2000</v>
      </c>
      <c r="H105" s="105" t="e">
        <f>'Detailed Budget'!#REF!</f>
        <v>#REF!</v>
      </c>
      <c r="I105" s="104">
        <v>64000</v>
      </c>
      <c r="J105" s="380"/>
    </row>
    <row r="106" spans="2:10" ht="33" customHeight="1">
      <c r="B106" s="41" t="s">
        <v>101</v>
      </c>
      <c r="C106" s="34" t="s">
        <v>224</v>
      </c>
      <c r="D106" s="75">
        <v>0</v>
      </c>
      <c r="E106" s="75">
        <v>0</v>
      </c>
      <c r="F106" s="75">
        <v>0</v>
      </c>
      <c r="G106" s="105">
        <v>100000</v>
      </c>
      <c r="H106" s="105" t="e">
        <f>'Detailed Budget'!#REF!</f>
        <v>#REF!</v>
      </c>
      <c r="I106" s="104">
        <v>100000</v>
      </c>
      <c r="J106" s="380"/>
    </row>
    <row r="107" spans="2:10" ht="24" customHeight="1">
      <c r="B107" s="41" t="s">
        <v>231</v>
      </c>
      <c r="C107" s="34" t="s">
        <v>203</v>
      </c>
      <c r="D107" s="75">
        <v>0</v>
      </c>
      <c r="E107" s="75">
        <v>0</v>
      </c>
      <c r="F107" s="75">
        <v>0</v>
      </c>
      <c r="G107" s="105">
        <v>4000</v>
      </c>
      <c r="H107" s="105" t="e">
        <f>'Detailed Budget'!#REF!</f>
        <v>#REF!</v>
      </c>
      <c r="I107" s="104">
        <v>8000</v>
      </c>
      <c r="J107" s="380"/>
    </row>
    <row r="108" spans="2:10" ht="24" customHeight="1">
      <c r="B108" s="41" t="s">
        <v>232</v>
      </c>
      <c r="C108" s="34" t="s">
        <v>204</v>
      </c>
      <c r="D108" s="75">
        <v>0</v>
      </c>
      <c r="E108" s="75">
        <v>0</v>
      </c>
      <c r="F108" s="75">
        <v>0</v>
      </c>
      <c r="G108" s="105">
        <v>300</v>
      </c>
      <c r="H108" s="105" t="e">
        <f>'Detailed Budget'!#REF!</f>
        <v>#REF!</v>
      </c>
      <c r="I108" s="104">
        <v>3000</v>
      </c>
      <c r="J108" s="381"/>
    </row>
    <row r="109" spans="2:10" ht="24" customHeight="1">
      <c r="B109" s="41"/>
      <c r="C109" s="34" t="s">
        <v>304</v>
      </c>
      <c r="D109" s="66">
        <v>50</v>
      </c>
      <c r="E109" s="66">
        <v>32</v>
      </c>
      <c r="F109" s="66">
        <v>34301</v>
      </c>
      <c r="G109" s="75">
        <v>0</v>
      </c>
      <c r="H109" s="75">
        <v>0</v>
      </c>
      <c r="I109" s="75">
        <v>0</v>
      </c>
      <c r="J109" s="106"/>
    </row>
    <row r="110" spans="2:10" ht="24" customHeight="1">
      <c r="B110" s="41"/>
      <c r="C110" s="34" t="s">
        <v>305</v>
      </c>
      <c r="D110" s="66">
        <v>400</v>
      </c>
      <c r="E110" s="66">
        <v>32</v>
      </c>
      <c r="F110" s="66">
        <v>12800</v>
      </c>
      <c r="G110" s="75">
        <v>0</v>
      </c>
      <c r="H110" s="75">
        <v>0</v>
      </c>
      <c r="I110" s="75">
        <v>0</v>
      </c>
      <c r="J110" s="106"/>
    </row>
    <row r="111" spans="2:10" ht="24" customHeight="1">
      <c r="B111" s="38"/>
      <c r="C111" s="5" t="s">
        <v>102</v>
      </c>
      <c r="D111" s="83"/>
      <c r="E111" s="83"/>
      <c r="F111" s="83">
        <f>SUM(F102:F110)</f>
        <v>67601</v>
      </c>
      <c r="G111" s="83"/>
      <c r="H111" s="83"/>
      <c r="I111" s="49">
        <f>SUM(I102:I110)</f>
        <v>347000</v>
      </c>
      <c r="J111" s="13"/>
    </row>
    <row r="112" spans="2:10" ht="16.5" customHeight="1">
      <c r="B112" s="39"/>
      <c r="C112" s="3" t="s">
        <v>103</v>
      </c>
      <c r="D112" s="76"/>
      <c r="E112" s="76"/>
      <c r="F112" s="95">
        <f>F111+F100+F95</f>
        <v>5345179</v>
      </c>
      <c r="G112" s="95">
        <f>G111+G100+G95</f>
        <v>0</v>
      </c>
      <c r="H112" s="95">
        <f>H111+H100+H95</f>
        <v>0</v>
      </c>
      <c r="I112" s="95">
        <f>I111+I100+I95</f>
        <v>6678550</v>
      </c>
      <c r="J112" s="14"/>
    </row>
    <row r="113" spans="2:10" ht="19.5" customHeight="1">
      <c r="B113" s="40">
        <v>4</v>
      </c>
      <c r="C113" s="4" t="s">
        <v>104</v>
      </c>
      <c r="D113" s="77"/>
      <c r="E113" s="77"/>
      <c r="F113" s="77"/>
      <c r="G113" s="77"/>
      <c r="H113" s="77"/>
      <c r="I113" s="78"/>
      <c r="J113" s="15"/>
    </row>
    <row r="114" spans="2:10" ht="19.5" customHeight="1">
      <c r="B114" s="42" t="s">
        <v>105</v>
      </c>
      <c r="C114" s="27" t="s">
        <v>106</v>
      </c>
      <c r="D114" s="84"/>
      <c r="E114" s="84"/>
      <c r="F114" s="84"/>
      <c r="G114" s="81"/>
      <c r="H114" s="81"/>
      <c r="I114" s="71"/>
      <c r="J114" s="107"/>
    </row>
    <row r="115" spans="2:10" ht="31.5" customHeight="1">
      <c r="B115" s="43" t="s">
        <v>107</v>
      </c>
      <c r="C115" s="34" t="s">
        <v>108</v>
      </c>
      <c r="D115" s="75">
        <v>0</v>
      </c>
      <c r="E115" s="75">
        <v>0</v>
      </c>
      <c r="F115" s="75">
        <v>0</v>
      </c>
      <c r="G115" s="75">
        <v>0</v>
      </c>
      <c r="H115" s="75" t="e">
        <f>'Detailed Budget'!#REF!</f>
        <v>#REF!</v>
      </c>
      <c r="I115" s="74">
        <v>0</v>
      </c>
      <c r="J115" s="106"/>
    </row>
    <row r="116" spans="2:10" ht="24" customHeight="1">
      <c r="B116" s="43" t="s">
        <v>109</v>
      </c>
      <c r="C116" s="34" t="s">
        <v>110</v>
      </c>
      <c r="D116" s="66">
        <v>50000</v>
      </c>
      <c r="E116" s="66">
        <v>1</v>
      </c>
      <c r="F116" s="66">
        <v>50000</v>
      </c>
      <c r="G116" s="105">
        <v>60000</v>
      </c>
      <c r="H116" s="75" t="e">
        <f>'Detailed Budget'!#REF!</f>
        <v>#REF!</v>
      </c>
      <c r="I116" s="74">
        <v>60000</v>
      </c>
      <c r="J116" s="379" t="s">
        <v>316</v>
      </c>
    </row>
    <row r="117" spans="2:10" ht="24" customHeight="1">
      <c r="B117" s="43" t="s">
        <v>111</v>
      </c>
      <c r="C117" s="34" t="s">
        <v>135</v>
      </c>
      <c r="D117" s="66">
        <v>300</v>
      </c>
      <c r="E117" s="66">
        <v>25</v>
      </c>
      <c r="F117" s="66">
        <v>7500</v>
      </c>
      <c r="G117" s="105">
        <v>500</v>
      </c>
      <c r="H117" s="75" t="e">
        <f>'Detailed Budget'!#REF!</f>
        <v>#REF!</v>
      </c>
      <c r="I117" s="74">
        <v>7500</v>
      </c>
      <c r="J117" s="381"/>
    </row>
    <row r="118" spans="2:10" ht="24" customHeight="1">
      <c r="B118" s="43" t="s">
        <v>112</v>
      </c>
      <c r="C118" s="34" t="s">
        <v>113</v>
      </c>
      <c r="D118" s="66">
        <v>150</v>
      </c>
      <c r="E118" s="66">
        <v>126</v>
      </c>
      <c r="F118" s="66">
        <v>18021</v>
      </c>
      <c r="G118" s="75">
        <v>150</v>
      </c>
      <c r="H118" s="75" t="e">
        <f>'Detailed Budget'!#REF!</f>
        <v>#REF!</v>
      </c>
      <c r="I118" s="74">
        <v>18900</v>
      </c>
      <c r="J118" s="106"/>
    </row>
    <row r="119" spans="2:10" ht="24" customHeight="1">
      <c r="B119" s="43" t="s">
        <v>114</v>
      </c>
      <c r="C119" s="34" t="s">
        <v>199</v>
      </c>
      <c r="D119" s="75">
        <v>0</v>
      </c>
      <c r="E119" s="75">
        <v>0</v>
      </c>
      <c r="F119" s="75">
        <v>0</v>
      </c>
      <c r="G119" s="105">
        <v>3000</v>
      </c>
      <c r="H119" s="105" t="e">
        <f>'Detailed Budget'!#REF!</f>
        <v>#REF!</v>
      </c>
      <c r="I119" s="104">
        <v>96000</v>
      </c>
      <c r="J119" s="379" t="s">
        <v>314</v>
      </c>
    </row>
    <row r="120" spans="2:10" ht="30.75" customHeight="1">
      <c r="B120" s="43" t="s">
        <v>115</v>
      </c>
      <c r="C120" s="34" t="s">
        <v>201</v>
      </c>
      <c r="D120" s="75">
        <v>0</v>
      </c>
      <c r="E120" s="75">
        <v>0</v>
      </c>
      <c r="F120" s="75">
        <v>0</v>
      </c>
      <c r="G120" s="105">
        <v>400</v>
      </c>
      <c r="H120" s="105" t="e">
        <f>'Detailed Budget'!#REF!</f>
        <v>#REF!</v>
      </c>
      <c r="I120" s="104">
        <v>25600</v>
      </c>
      <c r="J120" s="380"/>
    </row>
    <row r="121" spans="2:10" ht="32.25" customHeight="1">
      <c r="B121" s="43" t="s">
        <v>116</v>
      </c>
      <c r="C121" s="34" t="s">
        <v>260</v>
      </c>
      <c r="D121" s="75">
        <v>0</v>
      </c>
      <c r="E121" s="75">
        <v>0</v>
      </c>
      <c r="F121" s="75">
        <v>0</v>
      </c>
      <c r="G121" s="105">
        <v>1500</v>
      </c>
      <c r="H121" s="105" t="e">
        <f>'Detailed Budget'!#REF!</f>
        <v>#REF!</v>
      </c>
      <c r="I121" s="104">
        <v>48000</v>
      </c>
      <c r="J121" s="380"/>
    </row>
    <row r="122" spans="2:10" ht="24" customHeight="1">
      <c r="B122" s="43" t="s">
        <v>117</v>
      </c>
      <c r="C122" s="34" t="s">
        <v>261</v>
      </c>
      <c r="D122" s="75">
        <v>0</v>
      </c>
      <c r="E122" s="75">
        <v>0</v>
      </c>
      <c r="F122" s="75">
        <v>0</v>
      </c>
      <c r="G122" s="105">
        <v>100000</v>
      </c>
      <c r="H122" s="105" t="e">
        <f>'Detailed Budget'!#REF!</f>
        <v>#REF!</v>
      </c>
      <c r="I122" s="104">
        <v>100000</v>
      </c>
      <c r="J122" s="381"/>
    </row>
    <row r="123" spans="2:10" ht="24" customHeight="1">
      <c r="B123" s="38"/>
      <c r="C123" s="5" t="s">
        <v>118</v>
      </c>
      <c r="D123" s="83"/>
      <c r="E123" s="83"/>
      <c r="F123" s="85">
        <f>SUM(F115:F122)</f>
        <v>75521</v>
      </c>
      <c r="G123" s="85"/>
      <c r="H123" s="85"/>
      <c r="I123" s="85">
        <f>SUM(I115:I122)</f>
        <v>356000</v>
      </c>
      <c r="J123" s="13"/>
    </row>
    <row r="124" spans="2:10" ht="24" customHeight="1">
      <c r="B124" s="44" t="s">
        <v>119</v>
      </c>
      <c r="C124" s="27" t="s">
        <v>120</v>
      </c>
      <c r="D124" s="84"/>
      <c r="E124" s="84"/>
      <c r="F124" s="84"/>
      <c r="G124" s="81"/>
      <c r="H124" s="81"/>
      <c r="I124" s="71"/>
      <c r="J124" s="107"/>
    </row>
    <row r="125" spans="2:10" ht="43.5" customHeight="1">
      <c r="B125" s="43" t="s">
        <v>121</v>
      </c>
      <c r="C125" s="34" t="s">
        <v>262</v>
      </c>
      <c r="D125" s="75">
        <v>0</v>
      </c>
      <c r="E125" s="75">
        <v>0</v>
      </c>
      <c r="F125" s="75">
        <v>0</v>
      </c>
      <c r="G125" s="105">
        <v>300</v>
      </c>
      <c r="H125" s="105" t="e">
        <f>'Detailed Budget'!#REF!</f>
        <v>#REF!</v>
      </c>
      <c r="I125" s="104">
        <v>144000</v>
      </c>
      <c r="J125" s="106" t="s">
        <v>314</v>
      </c>
    </row>
    <row r="126" spans="2:10" ht="24" customHeight="1">
      <c r="B126" s="43" t="s">
        <v>122</v>
      </c>
      <c r="C126" s="34" t="s">
        <v>263</v>
      </c>
      <c r="D126" s="66">
        <v>450</v>
      </c>
      <c r="E126" s="66">
        <v>48</v>
      </c>
      <c r="F126" s="66">
        <v>408358</v>
      </c>
      <c r="G126" s="105">
        <v>800</v>
      </c>
      <c r="H126" s="75" t="e">
        <f>'Detailed Budget'!#REF!</f>
        <v>#REF!</v>
      </c>
      <c r="I126" s="74">
        <v>37600</v>
      </c>
      <c r="J126" s="106" t="s">
        <v>316</v>
      </c>
    </row>
    <row r="127" spans="2:10" ht="24" customHeight="1">
      <c r="B127" s="43" t="s">
        <v>123</v>
      </c>
      <c r="C127" s="34" t="s">
        <v>264</v>
      </c>
      <c r="D127" s="75">
        <v>0</v>
      </c>
      <c r="E127" s="75">
        <v>0</v>
      </c>
      <c r="F127" s="75">
        <v>0</v>
      </c>
      <c r="G127" s="105">
        <v>15000</v>
      </c>
      <c r="H127" s="105" t="e">
        <f>'Detailed Budget'!#REF!</f>
        <v>#REF!</v>
      </c>
      <c r="I127" s="104">
        <v>15000</v>
      </c>
      <c r="J127" s="106" t="s">
        <v>314</v>
      </c>
    </row>
    <row r="128" spans="2:10" ht="24" customHeight="1">
      <c r="B128" s="43" t="s">
        <v>124</v>
      </c>
      <c r="C128" s="34" t="s">
        <v>125</v>
      </c>
      <c r="D128" s="66">
        <v>5000</v>
      </c>
      <c r="E128" s="66">
        <v>48</v>
      </c>
      <c r="F128" s="66">
        <v>240000</v>
      </c>
      <c r="G128" s="105">
        <v>6000</v>
      </c>
      <c r="H128" s="75" t="e">
        <f>'Detailed Budget'!#REF!</f>
        <v>#REF!</v>
      </c>
      <c r="I128" s="74">
        <v>288000</v>
      </c>
      <c r="J128" s="106" t="s">
        <v>316</v>
      </c>
    </row>
    <row r="129" spans="2:10" ht="24" customHeight="1">
      <c r="B129" s="43" t="s">
        <v>126</v>
      </c>
      <c r="C129" s="34" t="s">
        <v>127</v>
      </c>
      <c r="D129" s="75">
        <v>0</v>
      </c>
      <c r="E129" s="75">
        <v>0</v>
      </c>
      <c r="F129" s="75">
        <v>0</v>
      </c>
      <c r="G129" s="105">
        <v>6000</v>
      </c>
      <c r="H129" s="105" t="e">
        <f>'Detailed Budget'!#REF!</f>
        <v>#REF!</v>
      </c>
      <c r="I129" s="104">
        <v>60000</v>
      </c>
      <c r="J129" s="106" t="s">
        <v>314</v>
      </c>
    </row>
    <row r="130" spans="2:10" ht="24" customHeight="1">
      <c r="B130" s="43" t="s">
        <v>128</v>
      </c>
      <c r="C130" s="34" t="s">
        <v>130</v>
      </c>
      <c r="D130" s="66">
        <v>150</v>
      </c>
      <c r="E130" s="66">
        <v>576</v>
      </c>
      <c r="F130" s="66">
        <v>100534</v>
      </c>
      <c r="G130" s="75">
        <v>150</v>
      </c>
      <c r="H130" s="75" t="e">
        <f>'Detailed Budget'!#REF!</f>
        <v>#REF!</v>
      </c>
      <c r="I130" s="74">
        <v>86400</v>
      </c>
      <c r="J130" s="106"/>
    </row>
    <row r="131" spans="2:10" ht="24" customHeight="1">
      <c r="B131" s="43" t="s">
        <v>129</v>
      </c>
      <c r="C131" s="34" t="s">
        <v>132</v>
      </c>
      <c r="D131" s="66">
        <v>600</v>
      </c>
      <c r="E131" s="66">
        <v>49</v>
      </c>
      <c r="F131" s="66">
        <v>29400</v>
      </c>
      <c r="G131" s="105">
        <v>1000</v>
      </c>
      <c r="H131" s="75" t="e">
        <f>'Detailed Budget'!#REF!</f>
        <v>#REF!</v>
      </c>
      <c r="I131" s="74">
        <v>48000</v>
      </c>
      <c r="J131" s="106" t="s">
        <v>319</v>
      </c>
    </row>
    <row r="132" spans="2:10" ht="24" customHeight="1">
      <c r="B132" s="43" t="s">
        <v>131</v>
      </c>
      <c r="C132" s="34" t="s">
        <v>134</v>
      </c>
      <c r="D132" s="66">
        <v>5548</v>
      </c>
      <c r="E132" s="66">
        <v>1</v>
      </c>
      <c r="F132" s="66">
        <v>5548</v>
      </c>
      <c r="G132" s="75">
        <v>6000</v>
      </c>
      <c r="H132" s="75" t="e">
        <f>'Detailed Budget'!#REF!</f>
        <v>#REF!</v>
      </c>
      <c r="I132" s="74">
        <v>60000</v>
      </c>
      <c r="J132" s="106"/>
    </row>
    <row r="133" spans="2:10" ht="30" customHeight="1">
      <c r="B133" s="43" t="s">
        <v>133</v>
      </c>
      <c r="C133" s="34" t="s">
        <v>306</v>
      </c>
      <c r="D133" s="75">
        <v>0</v>
      </c>
      <c r="E133" s="75">
        <v>0</v>
      </c>
      <c r="F133" s="75">
        <v>0</v>
      </c>
      <c r="G133" s="105">
        <v>300</v>
      </c>
      <c r="H133" s="105" t="e">
        <f>'Detailed Budget'!#REF!</f>
        <v>#REF!</v>
      </c>
      <c r="I133" s="104">
        <v>14100</v>
      </c>
      <c r="J133" s="106" t="s">
        <v>314</v>
      </c>
    </row>
    <row r="134" spans="2:10" ht="33" customHeight="1">
      <c r="B134" s="43"/>
      <c r="C134" s="34" t="s">
        <v>307</v>
      </c>
      <c r="D134" s="66">
        <v>35000</v>
      </c>
      <c r="E134" s="66">
        <v>1</v>
      </c>
      <c r="F134" s="66">
        <v>47869</v>
      </c>
      <c r="G134" s="75">
        <v>0</v>
      </c>
      <c r="H134" s="75">
        <v>0</v>
      </c>
      <c r="I134" s="74">
        <v>0</v>
      </c>
      <c r="J134" s="106"/>
    </row>
    <row r="135" spans="2:10" ht="24" customHeight="1">
      <c r="B135" s="38"/>
      <c r="C135" s="5" t="s">
        <v>136</v>
      </c>
      <c r="D135" s="83"/>
      <c r="E135" s="83"/>
      <c r="F135" s="85">
        <f>SUM(F125:F134)</f>
        <v>831709</v>
      </c>
      <c r="G135" s="85"/>
      <c r="H135" s="85"/>
      <c r="I135" s="85">
        <f>SUM(I125:I134)</f>
        <v>753100</v>
      </c>
      <c r="J135" s="13"/>
    </row>
    <row r="136" spans="2:10" ht="24" customHeight="1">
      <c r="B136" s="37" t="s">
        <v>137</v>
      </c>
      <c r="C136" s="27" t="s">
        <v>138</v>
      </c>
      <c r="D136" s="84"/>
      <c r="E136" s="84"/>
      <c r="F136" s="84"/>
      <c r="G136" s="81"/>
      <c r="H136" s="81"/>
      <c r="I136" s="71"/>
      <c r="J136" s="107"/>
    </row>
    <row r="137" spans="2:10" ht="24" customHeight="1">
      <c r="B137" s="37" t="s">
        <v>139</v>
      </c>
      <c r="C137" s="27" t="s">
        <v>140</v>
      </c>
      <c r="D137" s="84"/>
      <c r="E137" s="84"/>
      <c r="F137" s="84"/>
      <c r="G137" s="81"/>
      <c r="H137" s="81"/>
      <c r="I137" s="71"/>
      <c r="J137" s="107"/>
    </row>
    <row r="138" spans="2:10" ht="24" customHeight="1">
      <c r="B138" s="41"/>
      <c r="C138" s="34" t="s">
        <v>141</v>
      </c>
      <c r="D138" s="66">
        <v>64280</v>
      </c>
      <c r="E138" s="94" t="e">
        <f>H138</f>
        <v>#REF!</v>
      </c>
      <c r="F138" s="66">
        <v>805932</v>
      </c>
      <c r="G138" s="75">
        <v>64150</v>
      </c>
      <c r="H138" s="75" t="e">
        <f>'Detailed Budget'!#REF!</f>
        <v>#REF!</v>
      </c>
      <c r="I138" s="74">
        <v>872440</v>
      </c>
      <c r="J138" s="379" t="s">
        <v>319</v>
      </c>
    </row>
    <row r="139" spans="2:10" ht="24" customHeight="1">
      <c r="B139" s="41"/>
      <c r="C139" s="34" t="s">
        <v>142</v>
      </c>
      <c r="D139" s="66">
        <v>31100</v>
      </c>
      <c r="E139" s="94" t="e">
        <f aca="true" t="shared" si="0" ref="E139:E147">H139</f>
        <v>#REF!</v>
      </c>
      <c r="F139" s="66">
        <v>389576</v>
      </c>
      <c r="G139" s="75">
        <v>31246</v>
      </c>
      <c r="H139" s="75" t="e">
        <f>'Detailed Budget'!#REF!</f>
        <v>#REF!</v>
      </c>
      <c r="I139" s="74">
        <v>424945.6</v>
      </c>
      <c r="J139" s="380"/>
    </row>
    <row r="140" spans="2:10" ht="24" customHeight="1">
      <c r="B140" s="41"/>
      <c r="C140" s="34" t="s">
        <v>143</v>
      </c>
      <c r="D140" s="66">
        <v>30100</v>
      </c>
      <c r="E140" s="94" t="e">
        <f t="shared" si="0"/>
        <v>#REF!</v>
      </c>
      <c r="F140" s="66">
        <v>383567</v>
      </c>
      <c r="G140" s="75">
        <v>30100</v>
      </c>
      <c r="H140" s="75" t="e">
        <f>'Detailed Budget'!#REF!</f>
        <v>#REF!</v>
      </c>
      <c r="I140" s="74">
        <v>409360</v>
      </c>
      <c r="J140" s="380"/>
    </row>
    <row r="141" spans="2:10" ht="24" customHeight="1">
      <c r="B141" s="41"/>
      <c r="C141" s="34" t="s">
        <v>144</v>
      </c>
      <c r="D141" s="66">
        <v>36975</v>
      </c>
      <c r="E141" s="94" t="e">
        <f t="shared" si="0"/>
        <v>#REF!</v>
      </c>
      <c r="F141" s="66">
        <v>471137</v>
      </c>
      <c r="G141" s="75">
        <v>36885</v>
      </c>
      <c r="H141" s="75" t="e">
        <f>'Detailed Budget'!#REF!</f>
        <v>#REF!</v>
      </c>
      <c r="I141" s="74">
        <v>501635.99999999994</v>
      </c>
      <c r="J141" s="380"/>
    </row>
    <row r="142" spans="2:10" ht="24" customHeight="1">
      <c r="B142" s="41"/>
      <c r="C142" s="34" t="s">
        <v>145</v>
      </c>
      <c r="D142" s="66">
        <v>18570</v>
      </c>
      <c r="E142" s="94" t="e">
        <f t="shared" si="0"/>
        <v>#REF!</v>
      </c>
      <c r="F142" s="66">
        <v>233265</v>
      </c>
      <c r="G142" s="75">
        <v>18526</v>
      </c>
      <c r="H142" s="75" t="e">
        <f>'Detailed Budget'!#REF!</f>
        <v>#REF!</v>
      </c>
      <c r="I142" s="74">
        <v>251953.60000000003</v>
      </c>
      <c r="J142" s="380"/>
    </row>
    <row r="143" spans="2:10" ht="24" customHeight="1">
      <c r="B143" s="41"/>
      <c r="C143" s="34" t="s">
        <v>146</v>
      </c>
      <c r="D143" s="66">
        <v>29185</v>
      </c>
      <c r="E143" s="94" t="e">
        <f t="shared" si="0"/>
        <v>#REF!</v>
      </c>
      <c r="F143" s="66">
        <v>371870</v>
      </c>
      <c r="G143" s="75">
        <v>29185</v>
      </c>
      <c r="H143" s="75" t="e">
        <f>'Detailed Budget'!#REF!</f>
        <v>#REF!</v>
      </c>
      <c r="I143" s="74">
        <v>396915.99999999994</v>
      </c>
      <c r="J143" s="380"/>
    </row>
    <row r="144" spans="2:10" ht="24" customHeight="1">
      <c r="B144" s="41"/>
      <c r="C144" s="34" t="s">
        <v>210</v>
      </c>
      <c r="D144" s="66">
        <v>27900</v>
      </c>
      <c r="E144" s="94">
        <v>4</v>
      </c>
      <c r="F144" s="66">
        <v>981204</v>
      </c>
      <c r="G144" s="75">
        <v>28270</v>
      </c>
      <c r="H144" s="75" t="e">
        <f>'Detailed Budget'!#REF!</f>
        <v>#REF!</v>
      </c>
      <c r="I144" s="74">
        <v>1122319</v>
      </c>
      <c r="J144" s="380"/>
    </row>
    <row r="145" spans="2:10" ht="24" customHeight="1">
      <c r="B145" s="41"/>
      <c r="C145" s="34" t="s">
        <v>147</v>
      </c>
      <c r="D145" s="66">
        <v>13860</v>
      </c>
      <c r="E145" s="94" t="e">
        <f t="shared" si="0"/>
        <v>#REF!</v>
      </c>
      <c r="F145" s="66">
        <v>177466</v>
      </c>
      <c r="G145" s="75">
        <v>13830</v>
      </c>
      <c r="H145" s="75" t="e">
        <f>'Detailed Budget'!#REF!</f>
        <v>#REF!</v>
      </c>
      <c r="I145" s="74">
        <v>188087.99999999997</v>
      </c>
      <c r="J145" s="380"/>
    </row>
    <row r="146" spans="2:10" ht="24" customHeight="1">
      <c r="B146" s="41"/>
      <c r="C146" s="34" t="s">
        <v>148</v>
      </c>
      <c r="D146" s="66">
        <v>6250</v>
      </c>
      <c r="E146" s="94" t="e">
        <f t="shared" si="0"/>
        <v>#REF!</v>
      </c>
      <c r="F146" s="66">
        <v>75000</v>
      </c>
      <c r="G146" s="75">
        <v>7000</v>
      </c>
      <c r="H146" s="75" t="e">
        <f>'Detailed Budget'!#REF!</f>
        <v>#REF!</v>
      </c>
      <c r="I146" s="74">
        <v>84000</v>
      </c>
      <c r="J146" s="380"/>
    </row>
    <row r="147" spans="2:10" ht="24" customHeight="1">
      <c r="B147" s="41"/>
      <c r="C147" s="34" t="s">
        <v>149</v>
      </c>
      <c r="D147" s="66">
        <v>91140</v>
      </c>
      <c r="E147" s="94" t="e">
        <f t="shared" si="0"/>
        <v>#REF!</v>
      </c>
      <c r="F147" s="66">
        <v>1162984</v>
      </c>
      <c r="G147" s="75">
        <f>85523+4000+1400</f>
        <v>90923</v>
      </c>
      <c r="H147" s="75" t="e">
        <f>'Detailed Budget'!#REF!</f>
        <v>#REF!</v>
      </c>
      <c r="I147" s="74">
        <v>1172906.7</v>
      </c>
      <c r="J147" s="381"/>
    </row>
    <row r="148" spans="2:10" ht="24" customHeight="1">
      <c r="B148" s="41"/>
      <c r="C148" s="34" t="s">
        <v>213</v>
      </c>
      <c r="D148" s="75">
        <v>0</v>
      </c>
      <c r="E148" s="75"/>
      <c r="F148" s="75">
        <v>0</v>
      </c>
      <c r="G148" s="105">
        <v>15000</v>
      </c>
      <c r="H148" s="105" t="e">
        <f>'Detailed Budget'!#REF!</f>
        <v>#REF!</v>
      </c>
      <c r="I148" s="104">
        <v>193500</v>
      </c>
      <c r="J148" s="106" t="s">
        <v>320</v>
      </c>
    </row>
    <row r="149" spans="2:10" ht="24" customHeight="1">
      <c r="B149" s="45"/>
      <c r="C149" s="5" t="s">
        <v>150</v>
      </c>
      <c r="D149" s="83"/>
      <c r="E149" s="83"/>
      <c r="F149" s="83">
        <f>SUM(F138:F148)</f>
        <v>5052001</v>
      </c>
      <c r="G149" s="83"/>
      <c r="H149" s="83"/>
      <c r="I149" s="102">
        <f>SUM(I138:I148)</f>
        <v>5618064.9</v>
      </c>
      <c r="J149" s="13"/>
    </row>
    <row r="150" spans="2:10" ht="24" customHeight="1">
      <c r="B150" s="37" t="s">
        <v>151</v>
      </c>
      <c r="C150" s="28" t="s">
        <v>152</v>
      </c>
      <c r="D150" s="69"/>
      <c r="E150" s="69"/>
      <c r="F150" s="69"/>
      <c r="G150" s="81"/>
      <c r="H150" s="81"/>
      <c r="I150" s="71"/>
      <c r="J150" s="107"/>
    </row>
    <row r="151" spans="2:10" ht="24" customHeight="1">
      <c r="B151" s="41"/>
      <c r="C151" s="34" t="s">
        <v>141</v>
      </c>
      <c r="D151" s="66">
        <v>3500</v>
      </c>
      <c r="E151" s="66">
        <v>1</v>
      </c>
      <c r="F151" s="66">
        <v>21000</v>
      </c>
      <c r="G151" s="75">
        <v>3500</v>
      </c>
      <c r="H151" s="75" t="e">
        <f>'Detailed Budget'!#REF!</f>
        <v>#REF!</v>
      </c>
      <c r="I151" s="74">
        <v>42000</v>
      </c>
      <c r="J151" s="106"/>
    </row>
    <row r="152" spans="2:10" ht="24" customHeight="1">
      <c r="B152" s="41"/>
      <c r="C152" s="34" t="s">
        <v>142</v>
      </c>
      <c r="D152" s="66">
        <v>3000</v>
      </c>
      <c r="E152" s="66">
        <v>1</v>
      </c>
      <c r="F152" s="66">
        <v>18000</v>
      </c>
      <c r="G152" s="75">
        <v>3000</v>
      </c>
      <c r="H152" s="75" t="e">
        <f>'Detailed Budget'!#REF!</f>
        <v>#REF!</v>
      </c>
      <c r="I152" s="74">
        <v>36000</v>
      </c>
      <c r="J152" s="106"/>
    </row>
    <row r="153" spans="2:10" ht="24" customHeight="1">
      <c r="B153" s="41"/>
      <c r="C153" s="34" t="s">
        <v>143</v>
      </c>
      <c r="D153" s="66">
        <v>2500</v>
      </c>
      <c r="E153" s="66">
        <v>1</v>
      </c>
      <c r="F153" s="66">
        <v>15000</v>
      </c>
      <c r="G153" s="75">
        <v>2500</v>
      </c>
      <c r="H153" s="75" t="e">
        <f>'Detailed Budget'!#REF!</f>
        <v>#REF!</v>
      </c>
      <c r="I153" s="74">
        <v>30000</v>
      </c>
      <c r="J153" s="106"/>
    </row>
    <row r="154" spans="2:10" ht="24" customHeight="1">
      <c r="B154" s="41"/>
      <c r="C154" s="34" t="s">
        <v>144</v>
      </c>
      <c r="D154" s="66">
        <v>3000</v>
      </c>
      <c r="E154" s="66">
        <v>1</v>
      </c>
      <c r="F154" s="66">
        <v>36000</v>
      </c>
      <c r="G154" s="75">
        <v>3000</v>
      </c>
      <c r="H154" s="75" t="e">
        <f>'Detailed Budget'!#REF!</f>
        <v>#REF!</v>
      </c>
      <c r="I154" s="74">
        <v>36000</v>
      </c>
      <c r="J154" s="106"/>
    </row>
    <row r="155" spans="2:10" ht="24" customHeight="1">
      <c r="B155" s="41"/>
      <c r="C155" s="34" t="s">
        <v>145</v>
      </c>
      <c r="D155" s="66">
        <v>2250</v>
      </c>
      <c r="E155" s="66">
        <v>1</v>
      </c>
      <c r="F155" s="66">
        <v>27000</v>
      </c>
      <c r="G155" s="75">
        <v>2250</v>
      </c>
      <c r="H155" s="75" t="e">
        <f>'Detailed Budget'!#REF!</f>
        <v>#REF!</v>
      </c>
      <c r="I155" s="74">
        <v>27000</v>
      </c>
      <c r="J155" s="106"/>
    </row>
    <row r="156" spans="2:10" ht="24" customHeight="1">
      <c r="B156" s="41"/>
      <c r="C156" s="34" t="s">
        <v>146</v>
      </c>
      <c r="D156" s="66">
        <v>2500</v>
      </c>
      <c r="E156" s="66">
        <v>1</v>
      </c>
      <c r="F156" s="66">
        <v>30000</v>
      </c>
      <c r="G156" s="75">
        <v>2500</v>
      </c>
      <c r="H156" s="75" t="e">
        <f>'Detailed Budget'!#REF!</f>
        <v>#REF!</v>
      </c>
      <c r="I156" s="74">
        <v>30000</v>
      </c>
      <c r="J156" s="106"/>
    </row>
    <row r="157" spans="2:10" ht="24" customHeight="1">
      <c r="B157" s="41"/>
      <c r="C157" s="34" t="s">
        <v>210</v>
      </c>
      <c r="D157" s="66">
        <v>2500</v>
      </c>
      <c r="E157" s="66">
        <v>4</v>
      </c>
      <c r="F157" s="66">
        <f>77871+10000</f>
        <v>87871</v>
      </c>
      <c r="G157" s="75">
        <v>2500</v>
      </c>
      <c r="H157" s="75" t="e">
        <f>'Detailed Budget'!#REF!</f>
        <v>#REF!</v>
      </c>
      <c r="I157" s="74">
        <v>90000</v>
      </c>
      <c r="J157" s="106"/>
    </row>
    <row r="158" spans="2:10" ht="24" customHeight="1">
      <c r="B158" s="41"/>
      <c r="C158" s="34" t="s">
        <v>147</v>
      </c>
      <c r="D158" s="66">
        <v>1400</v>
      </c>
      <c r="E158" s="66">
        <v>1</v>
      </c>
      <c r="F158" s="66">
        <v>16800</v>
      </c>
      <c r="G158" s="75">
        <v>1400</v>
      </c>
      <c r="H158" s="75" t="e">
        <f>'Detailed Budget'!#REF!</f>
        <v>#REF!</v>
      </c>
      <c r="I158" s="74">
        <v>16800</v>
      </c>
      <c r="J158" s="106"/>
    </row>
    <row r="159" spans="2:10" ht="24" customHeight="1">
      <c r="B159" s="41"/>
      <c r="C159" s="34" t="s">
        <v>153</v>
      </c>
      <c r="D159" s="66">
        <v>3000</v>
      </c>
      <c r="E159" s="66">
        <v>1</v>
      </c>
      <c r="F159" s="66">
        <v>86814</v>
      </c>
      <c r="G159" s="75">
        <v>3000</v>
      </c>
      <c r="H159" s="75" t="e">
        <f>'Detailed Budget'!#REF!</f>
        <v>#REF!</v>
      </c>
      <c r="I159" s="74">
        <v>36000</v>
      </c>
      <c r="J159" s="106"/>
    </row>
    <row r="160" spans="2:10" ht="24" customHeight="1">
      <c r="B160" s="45"/>
      <c r="C160" s="7" t="s">
        <v>154</v>
      </c>
      <c r="D160" s="6"/>
      <c r="E160" s="6"/>
      <c r="F160" s="6">
        <f>SUM(F151:F159)</f>
        <v>338485</v>
      </c>
      <c r="G160" s="6"/>
      <c r="H160" s="6"/>
      <c r="I160" s="98">
        <f>SUM(I151:I159)</f>
        <v>343800</v>
      </c>
      <c r="J160" s="16"/>
    </row>
    <row r="161" spans="2:10" ht="24" customHeight="1">
      <c r="B161" s="37" t="s">
        <v>155</v>
      </c>
      <c r="C161" s="27" t="s">
        <v>156</v>
      </c>
      <c r="D161" s="84"/>
      <c r="E161" s="84"/>
      <c r="F161" s="84"/>
      <c r="G161" s="81"/>
      <c r="H161" s="81"/>
      <c r="I161" s="71"/>
      <c r="J161" s="107"/>
    </row>
    <row r="162" spans="2:10" ht="24" customHeight="1">
      <c r="B162" s="41"/>
      <c r="C162" s="34" t="s">
        <v>174</v>
      </c>
      <c r="D162" s="75">
        <v>0</v>
      </c>
      <c r="E162" s="75">
        <v>0</v>
      </c>
      <c r="F162" s="66"/>
      <c r="G162" s="105">
        <v>20000</v>
      </c>
      <c r="H162" s="105" t="e">
        <f>'Detailed Budget'!#REF!</f>
        <v>#REF!</v>
      </c>
      <c r="I162" s="104">
        <v>20000</v>
      </c>
      <c r="J162" s="106" t="s">
        <v>320</v>
      </c>
    </row>
    <row r="163" spans="2:10" ht="24" customHeight="1">
      <c r="B163" s="41"/>
      <c r="C163" s="34" t="s">
        <v>308</v>
      </c>
      <c r="D163" s="66">
        <v>50000</v>
      </c>
      <c r="E163" s="66">
        <v>5</v>
      </c>
      <c r="F163" s="66">
        <f>185636+100000</f>
        <v>285636</v>
      </c>
      <c r="G163" s="75">
        <v>0</v>
      </c>
      <c r="H163" s="75">
        <v>0</v>
      </c>
      <c r="I163" s="74">
        <v>0</v>
      </c>
      <c r="J163" s="106"/>
    </row>
    <row r="164" spans="2:10" ht="24" customHeight="1">
      <c r="B164" s="41"/>
      <c r="C164" s="34" t="s">
        <v>309</v>
      </c>
      <c r="D164" s="66">
        <v>150000</v>
      </c>
      <c r="E164" s="66">
        <v>3</v>
      </c>
      <c r="F164" s="66">
        <v>512423</v>
      </c>
      <c r="G164" s="75">
        <v>0</v>
      </c>
      <c r="H164" s="75">
        <v>0</v>
      </c>
      <c r="I164" s="74">
        <v>0</v>
      </c>
      <c r="J164" s="106"/>
    </row>
    <row r="165" spans="2:10" ht="24" customHeight="1">
      <c r="B165" s="41"/>
      <c r="C165" s="34" t="s">
        <v>310</v>
      </c>
      <c r="D165" s="66">
        <v>38280</v>
      </c>
      <c r="E165" s="66">
        <v>1</v>
      </c>
      <c r="F165" s="66">
        <v>38280</v>
      </c>
      <c r="G165" s="75">
        <v>0</v>
      </c>
      <c r="H165" s="75">
        <v>0</v>
      </c>
      <c r="I165" s="74">
        <v>0</v>
      </c>
      <c r="J165" s="106"/>
    </row>
    <row r="166" spans="2:10" ht="24" customHeight="1">
      <c r="B166" s="41"/>
      <c r="C166" s="34" t="s">
        <v>311</v>
      </c>
      <c r="D166" s="66">
        <v>16485</v>
      </c>
      <c r="E166" s="66">
        <v>1</v>
      </c>
      <c r="F166" s="66">
        <v>16485</v>
      </c>
      <c r="G166" s="75">
        <v>0</v>
      </c>
      <c r="H166" s="75">
        <v>0</v>
      </c>
      <c r="I166" s="74">
        <v>0</v>
      </c>
      <c r="J166" s="106"/>
    </row>
    <row r="167" spans="2:10" ht="24" customHeight="1">
      <c r="B167" s="41"/>
      <c r="C167" s="34" t="s">
        <v>312</v>
      </c>
      <c r="D167" s="66">
        <v>29852</v>
      </c>
      <c r="E167" s="66">
        <v>1</v>
      </c>
      <c r="F167" s="66">
        <v>29852</v>
      </c>
      <c r="G167" s="75">
        <v>0</v>
      </c>
      <c r="H167" s="75">
        <v>0</v>
      </c>
      <c r="I167" s="74">
        <v>0</v>
      </c>
      <c r="J167" s="106"/>
    </row>
    <row r="168" spans="2:10" ht="24" customHeight="1">
      <c r="B168" s="45"/>
      <c r="C168" s="83"/>
      <c r="D168" s="83"/>
      <c r="E168" s="83"/>
      <c r="F168" s="83">
        <f>SUM(F162:F167)</f>
        <v>882676</v>
      </c>
      <c r="G168" s="83"/>
      <c r="H168" s="83"/>
      <c r="I168" s="49">
        <f>SUM(I162:I167)</f>
        <v>20000</v>
      </c>
      <c r="J168" s="109"/>
    </row>
    <row r="169" spans="2:10" ht="24" customHeight="1">
      <c r="B169" s="46" t="s">
        <v>157</v>
      </c>
      <c r="C169" s="27" t="s">
        <v>158</v>
      </c>
      <c r="D169" s="84"/>
      <c r="E169" s="84"/>
      <c r="F169" s="84"/>
      <c r="G169" s="81"/>
      <c r="H169" s="81"/>
      <c r="I169" s="71"/>
      <c r="J169" s="107"/>
    </row>
    <row r="170" spans="2:10" ht="24" customHeight="1">
      <c r="B170" s="47"/>
      <c r="C170" s="34" t="s">
        <v>159</v>
      </c>
      <c r="D170" s="66">
        <v>34370</v>
      </c>
      <c r="E170" s="66">
        <v>1</v>
      </c>
      <c r="F170" s="66">
        <v>408883</v>
      </c>
      <c r="G170" s="105">
        <v>36400</v>
      </c>
      <c r="H170" s="75" t="e">
        <f>'Detailed Budget'!#REF!</f>
        <v>#REF!</v>
      </c>
      <c r="I170" s="74">
        <v>436800</v>
      </c>
      <c r="J170" s="106"/>
    </row>
    <row r="171" spans="2:10" ht="24" customHeight="1">
      <c r="B171" s="47"/>
      <c r="C171" s="34" t="s">
        <v>160</v>
      </c>
      <c r="D171" s="66">
        <v>4000</v>
      </c>
      <c r="E171" s="66">
        <v>1</v>
      </c>
      <c r="F171" s="66">
        <v>49074</v>
      </c>
      <c r="G171" s="75">
        <v>4000</v>
      </c>
      <c r="H171" s="75" t="e">
        <f>'Detailed Budget'!#REF!</f>
        <v>#REF!</v>
      </c>
      <c r="I171" s="74">
        <v>48000</v>
      </c>
      <c r="J171" s="106"/>
    </row>
    <row r="172" spans="2:10" ht="30.75" customHeight="1">
      <c r="B172" s="47"/>
      <c r="C172" s="34" t="s">
        <v>161</v>
      </c>
      <c r="D172" s="66">
        <v>500</v>
      </c>
      <c r="E172" s="66">
        <v>5</v>
      </c>
      <c r="F172" s="66">
        <v>15910</v>
      </c>
      <c r="G172" s="105">
        <v>1000</v>
      </c>
      <c r="H172" s="75" t="e">
        <f>'Detailed Budget'!#REF!</f>
        <v>#REF!</v>
      </c>
      <c r="I172" s="74">
        <v>60000</v>
      </c>
      <c r="J172" s="106"/>
    </row>
    <row r="173" spans="2:10" ht="30.75" customHeight="1">
      <c r="B173" s="47"/>
      <c r="C173" s="34" t="s">
        <v>162</v>
      </c>
      <c r="D173" s="66">
        <v>7850</v>
      </c>
      <c r="E173" s="66">
        <v>1</v>
      </c>
      <c r="F173" s="66">
        <v>88029</v>
      </c>
      <c r="G173" s="75">
        <v>7850</v>
      </c>
      <c r="H173" s="75" t="e">
        <f>'Detailed Budget'!#REF!</f>
        <v>#REF!</v>
      </c>
      <c r="I173" s="74">
        <v>94200</v>
      </c>
      <c r="J173" s="106"/>
    </row>
    <row r="174" spans="2:10" ht="24" customHeight="1">
      <c r="B174" s="47"/>
      <c r="C174" s="34" t="s">
        <v>163</v>
      </c>
      <c r="D174" s="66">
        <v>5000</v>
      </c>
      <c r="E174" s="66">
        <v>1</v>
      </c>
      <c r="F174" s="66">
        <v>80474</v>
      </c>
      <c r="G174" s="75">
        <v>5000</v>
      </c>
      <c r="H174" s="75" t="e">
        <f>'Detailed Budget'!#REF!</f>
        <v>#REF!</v>
      </c>
      <c r="I174" s="74">
        <v>80000</v>
      </c>
      <c r="J174" s="106"/>
    </row>
    <row r="175" spans="2:10" ht="24" customHeight="1">
      <c r="B175" s="47"/>
      <c r="C175" s="34" t="s">
        <v>164</v>
      </c>
      <c r="D175" s="66">
        <v>3000</v>
      </c>
      <c r="E175" s="66">
        <v>1</v>
      </c>
      <c r="F175" s="66">
        <v>37126</v>
      </c>
      <c r="G175" s="75">
        <v>4000</v>
      </c>
      <c r="H175" s="75" t="e">
        <f>'Detailed Budget'!#REF!</f>
        <v>#REF!</v>
      </c>
      <c r="I175" s="74">
        <v>48000</v>
      </c>
      <c r="J175" s="106"/>
    </row>
    <row r="176" spans="2:10" ht="24" customHeight="1">
      <c r="B176" s="47"/>
      <c r="C176" s="34" t="s">
        <v>165</v>
      </c>
      <c r="D176" s="66">
        <v>4000</v>
      </c>
      <c r="E176" s="66">
        <v>1</v>
      </c>
      <c r="F176" s="66">
        <v>35993</v>
      </c>
      <c r="G176" s="75">
        <v>4000</v>
      </c>
      <c r="H176" s="75" t="e">
        <f>'Detailed Budget'!#REF!</f>
        <v>#REF!</v>
      </c>
      <c r="I176" s="74">
        <v>48000</v>
      </c>
      <c r="J176" s="106"/>
    </row>
    <row r="177" spans="2:10" ht="24" customHeight="1">
      <c r="B177" s="47"/>
      <c r="C177" s="34" t="s">
        <v>166</v>
      </c>
      <c r="D177" s="66">
        <v>500</v>
      </c>
      <c r="E177" s="66">
        <v>1</v>
      </c>
      <c r="F177" s="66">
        <v>4150</v>
      </c>
      <c r="G177" s="75">
        <v>500</v>
      </c>
      <c r="H177" s="75" t="e">
        <f>'Detailed Budget'!#REF!</f>
        <v>#REF!</v>
      </c>
      <c r="I177" s="74">
        <v>6000</v>
      </c>
      <c r="J177" s="106"/>
    </row>
    <row r="178" spans="2:10" ht="24" customHeight="1">
      <c r="B178" s="47"/>
      <c r="C178" s="34" t="s">
        <v>167</v>
      </c>
      <c r="D178" s="66">
        <v>1000</v>
      </c>
      <c r="E178" s="66">
        <v>1</v>
      </c>
      <c r="F178" s="66">
        <v>6886</v>
      </c>
      <c r="G178" s="75">
        <v>1000</v>
      </c>
      <c r="H178" s="75" t="e">
        <f>'Detailed Budget'!#REF!</f>
        <v>#REF!</v>
      </c>
      <c r="I178" s="74">
        <v>12000</v>
      </c>
      <c r="J178" s="106"/>
    </row>
    <row r="179" spans="2:10" ht="24" customHeight="1">
      <c r="B179" s="47"/>
      <c r="C179" s="34" t="s">
        <v>168</v>
      </c>
      <c r="D179" s="66">
        <v>2000</v>
      </c>
      <c r="E179" s="66">
        <v>5</v>
      </c>
      <c r="F179" s="66">
        <v>68820</v>
      </c>
      <c r="G179" s="75">
        <v>2000</v>
      </c>
      <c r="H179" s="75" t="e">
        <f>'Detailed Budget'!#REF!</f>
        <v>#REF!</v>
      </c>
      <c r="I179" s="74">
        <v>24000</v>
      </c>
      <c r="J179" s="106"/>
    </row>
    <row r="180" spans="2:10" ht="24" customHeight="1">
      <c r="B180" s="47"/>
      <c r="C180" s="34" t="s">
        <v>169</v>
      </c>
      <c r="D180" s="66">
        <v>750</v>
      </c>
      <c r="E180" s="66">
        <v>1</v>
      </c>
      <c r="F180" s="66">
        <v>8278</v>
      </c>
      <c r="G180" s="75">
        <v>750</v>
      </c>
      <c r="H180" s="75" t="e">
        <f>'Detailed Budget'!#REF!</f>
        <v>#REF!</v>
      </c>
      <c r="I180" s="74">
        <v>9000</v>
      </c>
      <c r="J180" s="106"/>
    </row>
    <row r="181" spans="2:10" ht="18.75" customHeight="1">
      <c r="B181" s="48"/>
      <c r="C181" s="34" t="s">
        <v>211</v>
      </c>
      <c r="D181" s="66">
        <v>50000</v>
      </c>
      <c r="E181" s="66">
        <v>3</v>
      </c>
      <c r="F181" s="66">
        <v>155000</v>
      </c>
      <c r="G181" s="75">
        <v>50000</v>
      </c>
      <c r="H181" s="75">
        <v>2</v>
      </c>
      <c r="I181" s="74">
        <v>100000</v>
      </c>
      <c r="J181" s="106"/>
    </row>
    <row r="182" spans="2:10" ht="24" customHeight="1">
      <c r="B182" s="49"/>
      <c r="C182" s="5" t="s">
        <v>170</v>
      </c>
      <c r="D182" s="83"/>
      <c r="E182" s="83"/>
      <c r="F182" s="83">
        <f>SUM(F170:F181)</f>
        <v>958623</v>
      </c>
      <c r="G182" s="83"/>
      <c r="H182" s="83"/>
      <c r="I182" s="49">
        <f>SUM(I170:I181)</f>
        <v>966000</v>
      </c>
      <c r="J182" s="13"/>
    </row>
    <row r="183" spans="2:10" ht="24" customHeight="1">
      <c r="B183" s="50"/>
      <c r="C183" s="8" t="s">
        <v>171</v>
      </c>
      <c r="D183" s="86"/>
      <c r="E183" s="86"/>
      <c r="F183" s="86">
        <f>F182+F168+F160+F149+F135+F123</f>
        <v>8139015</v>
      </c>
      <c r="G183" s="86"/>
      <c r="H183" s="86"/>
      <c r="I183" s="101">
        <f>I182+I168+I160+I149+I135+I123</f>
        <v>8056964.9</v>
      </c>
      <c r="J183" s="110"/>
    </row>
    <row r="184" spans="2:10" ht="12" customHeight="1">
      <c r="B184" s="9"/>
      <c r="C184" s="9"/>
      <c r="D184" s="87"/>
      <c r="E184" s="87"/>
      <c r="F184" s="87"/>
      <c r="G184" s="87"/>
      <c r="H184" s="87"/>
      <c r="I184" s="74">
        <v>0</v>
      </c>
      <c r="J184" s="111"/>
    </row>
    <row r="185" spans="2:10" ht="17.25" customHeight="1">
      <c r="B185" s="51"/>
      <c r="C185" s="10" t="s">
        <v>172</v>
      </c>
      <c r="D185" s="88"/>
      <c r="E185" s="88"/>
      <c r="F185" s="96">
        <f>F183+F112+F76+F43</f>
        <v>24880038</v>
      </c>
      <c r="G185" s="96">
        <f>G183+G112+G76+G43</f>
        <v>0</v>
      </c>
      <c r="H185" s="96">
        <f>H183+H112+H76+H43</f>
        <v>0</v>
      </c>
      <c r="I185" s="96" t="e">
        <f>I183+I112+I76+I43</f>
        <v>#REF!</v>
      </c>
      <c r="J185" s="17"/>
    </row>
    <row r="186" spans="2:10" ht="15" customHeight="1">
      <c r="B186" s="11">
        <v>5</v>
      </c>
      <c r="C186" s="11" t="s">
        <v>239</v>
      </c>
      <c r="D186" s="89"/>
      <c r="E186" s="89"/>
      <c r="F186" s="99">
        <f>F185*3%</f>
        <v>746401.14</v>
      </c>
      <c r="G186" s="100">
        <f>G185*3%</f>
        <v>0</v>
      </c>
      <c r="H186" s="100">
        <f>H185*3%</f>
        <v>0</v>
      </c>
      <c r="I186" s="99" t="e">
        <f>I185*3%</f>
        <v>#REF!</v>
      </c>
      <c r="J186" s="112"/>
    </row>
    <row r="187" spans="2:10" ht="11.25" customHeight="1">
      <c r="B187" s="52"/>
      <c r="C187" s="12"/>
      <c r="D187" s="90"/>
      <c r="E187" s="90"/>
      <c r="F187" s="90"/>
      <c r="G187" s="90"/>
      <c r="H187" s="90"/>
      <c r="I187" s="74">
        <v>0</v>
      </c>
      <c r="J187" s="111"/>
    </row>
    <row r="188" spans="2:10" ht="22.5" customHeight="1">
      <c r="B188" s="53"/>
      <c r="C188" s="54" t="s">
        <v>173</v>
      </c>
      <c r="D188" s="91"/>
      <c r="E188" s="91"/>
      <c r="F188" s="97">
        <f>F186+F185</f>
        <v>25626439.14</v>
      </c>
      <c r="G188" s="97">
        <f>G186+G185</f>
        <v>0</v>
      </c>
      <c r="H188" s="97">
        <f>H186+H185</f>
        <v>0</v>
      </c>
      <c r="I188" s="97" t="e">
        <f>I186+I185</f>
        <v>#REF!</v>
      </c>
      <c r="J188" s="55"/>
    </row>
    <row r="190" spans="6:9" ht="12.75">
      <c r="F190">
        <v>25626439</v>
      </c>
      <c r="I190">
        <v>30759935</v>
      </c>
    </row>
  </sheetData>
  <sheetProtection/>
  <mergeCells count="14">
    <mergeCell ref="G7:I8"/>
    <mergeCell ref="D7:F8"/>
    <mergeCell ref="J7:J9"/>
    <mergeCell ref="B4:J4"/>
    <mergeCell ref="B5:J5"/>
    <mergeCell ref="B6:J6"/>
    <mergeCell ref="C7:C9"/>
    <mergeCell ref="B7:B9"/>
    <mergeCell ref="J138:J147"/>
    <mergeCell ref="J85:J90"/>
    <mergeCell ref="J104:J108"/>
    <mergeCell ref="J116:J117"/>
    <mergeCell ref="J119:J122"/>
    <mergeCell ref="J52:J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B36"/>
  <sheetViews>
    <sheetView view="pageBreakPreview" zoomScale="130" zoomScaleSheetLayoutView="130" zoomScalePageLayoutView="0" workbookViewId="0" topLeftCell="A1">
      <selection activeCell="B39" sqref="B39"/>
    </sheetView>
  </sheetViews>
  <sheetFormatPr defaultColWidth="9.140625" defaultRowHeight="12.75"/>
  <cols>
    <col min="1" max="1" width="4.421875" style="299" customWidth="1"/>
    <col min="2" max="2" width="93.28125" style="299" customWidth="1"/>
    <col min="3" max="16384" width="9.140625" style="299" customWidth="1"/>
  </cols>
  <sheetData>
    <row r="3" spans="1:2" ht="12.75">
      <c r="A3" s="304"/>
      <c r="B3" s="129" t="s">
        <v>640</v>
      </c>
    </row>
    <row r="4" spans="1:2" ht="12.75">
      <c r="A4" s="305"/>
      <c r="B4" s="302" t="s">
        <v>641</v>
      </c>
    </row>
    <row r="5" spans="1:2" s="307" customFormat="1" ht="12.75">
      <c r="A5" s="306"/>
      <c r="B5" s="130" t="s">
        <v>604</v>
      </c>
    </row>
    <row r="6" spans="1:2" s="307" customFormat="1" ht="12.75">
      <c r="A6" s="306"/>
      <c r="B6" s="308"/>
    </row>
    <row r="7" spans="1:2" s="307" customFormat="1" ht="12.75">
      <c r="A7" s="290"/>
      <c r="B7" s="120"/>
    </row>
    <row r="8" spans="1:2" s="307" customFormat="1" ht="12.75">
      <c r="A8" s="290"/>
      <c r="B8" s="120"/>
    </row>
    <row r="9" spans="1:2" s="307" customFormat="1" ht="12.75">
      <c r="A9" s="290"/>
      <c r="B9" s="120"/>
    </row>
    <row r="10" spans="1:2" s="307" customFormat="1" ht="12.75">
      <c r="A10" s="290"/>
      <c r="B10" s="120"/>
    </row>
    <row r="11" spans="1:2" s="307" customFormat="1" ht="12.75">
      <c r="A11" s="290"/>
      <c r="B11" s="120"/>
    </row>
    <row r="12" spans="1:2" s="307" customFormat="1" ht="12.75">
      <c r="A12" s="290"/>
      <c r="B12" s="120"/>
    </row>
    <row r="13" spans="1:2" s="307" customFormat="1" ht="12.75">
      <c r="A13" s="290"/>
      <c r="B13" s="120"/>
    </row>
    <row r="14" spans="1:2" s="307" customFormat="1" ht="12.75">
      <c r="A14" s="290"/>
      <c r="B14" s="120"/>
    </row>
    <row r="15" spans="1:2" s="307" customFormat="1" ht="12.75">
      <c r="A15" s="290"/>
      <c r="B15" s="120"/>
    </row>
    <row r="16" spans="1:2" s="307" customFormat="1" ht="12.75">
      <c r="A16" s="290"/>
      <c r="B16" s="120"/>
    </row>
    <row r="17" spans="1:2" s="307" customFormat="1" ht="12.75">
      <c r="A17" s="290"/>
      <c r="B17" s="120"/>
    </row>
    <row r="18" spans="1:2" s="307" customFormat="1" ht="12.75">
      <c r="A18" s="290"/>
      <c r="B18" s="309"/>
    </row>
    <row r="19" spans="1:2" s="307" customFormat="1" ht="12.75">
      <c r="A19" s="290"/>
      <c r="B19" s="309"/>
    </row>
    <row r="20" spans="1:2" s="307" customFormat="1" ht="12.75">
      <c r="A20" s="290"/>
      <c r="B20" s="309"/>
    </row>
    <row r="21" spans="1:2" s="307" customFormat="1" ht="12.75">
      <c r="A21" s="290"/>
      <c r="B21" s="309"/>
    </row>
    <row r="22" spans="1:2" s="307" customFormat="1" ht="12.75">
      <c r="A22" s="290"/>
      <c r="B22" s="309"/>
    </row>
    <row r="23" spans="1:2" s="307" customFormat="1" ht="12.75">
      <c r="A23" s="290"/>
      <c r="B23" s="309"/>
    </row>
    <row r="24" spans="1:2" s="307" customFormat="1" ht="12.75">
      <c r="A24" s="290"/>
      <c r="B24" s="120"/>
    </row>
    <row r="25" spans="1:2" s="307" customFormat="1" ht="12.75">
      <c r="A25" s="290"/>
      <c r="B25" s="120"/>
    </row>
    <row r="26" spans="1:2" s="307" customFormat="1" ht="12.75">
      <c r="A26" s="290"/>
      <c r="B26" s="120"/>
    </row>
    <row r="27" spans="1:2" s="307" customFormat="1" ht="12.75">
      <c r="A27" s="290"/>
      <c r="B27" s="120"/>
    </row>
    <row r="28" spans="1:2" s="307" customFormat="1" ht="12.75">
      <c r="A28" s="290"/>
      <c r="B28" s="120"/>
    </row>
    <row r="29" spans="1:2" s="307" customFormat="1" ht="12.75">
      <c r="A29" s="290"/>
      <c r="B29" s="120"/>
    </row>
    <row r="30" spans="1:2" s="307" customFormat="1" ht="15.75" customHeight="1">
      <c r="A30" s="290"/>
      <c r="B30" s="120"/>
    </row>
    <row r="31" spans="1:2" s="307" customFormat="1" ht="12.75">
      <c r="A31" s="290"/>
      <c r="B31" s="120"/>
    </row>
    <row r="32" spans="1:2" ht="12.75">
      <c r="A32" s="290"/>
      <c r="B32" s="120"/>
    </row>
    <row r="33" spans="1:2" s="311" customFormat="1" ht="12.75">
      <c r="A33" s="290"/>
      <c r="B33" s="310"/>
    </row>
    <row r="34" spans="1:2" ht="12.75">
      <c r="A34" s="312"/>
      <c r="B34" s="313"/>
    </row>
    <row r="35" spans="1:2" ht="12.75">
      <c r="A35" s="312"/>
      <c r="B35" s="313"/>
    </row>
    <row r="36" spans="1:2" ht="12.75">
      <c r="A36" s="312"/>
      <c r="B36" s="312"/>
    </row>
  </sheetData>
  <sheetProtection/>
  <printOptions/>
  <pageMargins left="0.7" right="0.7" top="0.75" bottom="0.75" header="0.3" footer="0.3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135"/>
  <sheetViews>
    <sheetView view="pageBreakPreview" zoomScale="80" zoomScaleSheetLayoutView="80" zoomScalePageLayoutView="0" workbookViewId="0" topLeftCell="A109">
      <selection activeCell="G15" sqref="G15"/>
    </sheetView>
  </sheetViews>
  <sheetFormatPr defaultColWidth="9.140625" defaultRowHeight="12.75"/>
  <cols>
    <col min="1" max="1" width="2.57421875" style="169" customWidth="1"/>
    <col min="2" max="2" width="12.57421875" style="169" customWidth="1"/>
    <col min="3" max="3" width="41.57421875" style="192" customWidth="1"/>
    <col min="4" max="4" width="14.7109375" style="169" customWidth="1"/>
    <col min="5" max="5" width="14.7109375" style="201" customWidth="1"/>
    <col min="6" max="8" width="14.7109375" style="169" customWidth="1"/>
    <col min="9" max="9" width="8.8515625" style="168" customWidth="1"/>
    <col min="10" max="16384" width="9.140625" style="169" customWidth="1"/>
  </cols>
  <sheetData>
    <row r="2" spans="2:3" ht="12.75">
      <c r="B2" s="217" t="s">
        <v>570</v>
      </c>
      <c r="C2" s="191"/>
    </row>
    <row r="3" ht="12.75">
      <c r="C3" s="169"/>
    </row>
    <row r="4" spans="2:8" ht="12.75">
      <c r="B4" s="398" t="s">
        <v>463</v>
      </c>
      <c r="C4" s="398"/>
      <c r="D4" s="398"/>
      <c r="E4" s="398"/>
      <c r="F4" s="398"/>
      <c r="G4" s="398"/>
      <c r="H4" s="398"/>
    </row>
    <row r="5" spans="2:8" ht="39" customHeight="1">
      <c r="B5" s="165" t="s">
        <v>573</v>
      </c>
      <c r="C5" s="165" t="s">
        <v>462</v>
      </c>
      <c r="D5" s="165" t="s">
        <v>464</v>
      </c>
      <c r="E5" s="202" t="s">
        <v>465</v>
      </c>
      <c r="F5" s="165" t="s">
        <v>466</v>
      </c>
      <c r="G5" s="165" t="s">
        <v>467</v>
      </c>
      <c r="H5" s="165" t="s">
        <v>401</v>
      </c>
    </row>
    <row r="6" spans="2:8" s="168" customFormat="1" ht="12.75">
      <c r="B6" s="199" t="s">
        <v>470</v>
      </c>
      <c r="C6" s="200" t="s">
        <v>471</v>
      </c>
      <c r="D6" s="189">
        <v>1</v>
      </c>
      <c r="E6" s="204">
        <f>'Detailed Budget'!AF12</f>
        <v>0</v>
      </c>
      <c r="F6" s="189">
        <f>E6-D6</f>
        <v>-1</v>
      </c>
      <c r="G6" s="190">
        <f>F6/D6</f>
        <v>-1</v>
      </c>
      <c r="H6" s="167"/>
    </row>
    <row r="7" spans="2:8" s="168" customFormat="1" ht="12.75">
      <c r="B7" s="199" t="s">
        <v>472</v>
      </c>
      <c r="C7" s="200" t="s">
        <v>473</v>
      </c>
      <c r="D7" s="228">
        <v>1</v>
      </c>
      <c r="E7" s="204">
        <f>'Detailed Budget'!AF16</f>
        <v>0</v>
      </c>
      <c r="F7" s="189">
        <f aca="true" t="shared" si="0" ref="F7:F52">E7-D7</f>
        <v>-1</v>
      </c>
      <c r="G7" s="190">
        <f aca="true" t="shared" si="1" ref="G7:G51">F7/D7</f>
        <v>-1</v>
      </c>
      <c r="H7" s="167"/>
    </row>
    <row r="8" spans="2:8" s="168" customFormat="1" ht="12.75">
      <c r="B8" s="199" t="s">
        <v>474</v>
      </c>
      <c r="C8" s="200" t="s">
        <v>475</v>
      </c>
      <c r="D8" s="228">
        <v>1</v>
      </c>
      <c r="E8" s="204">
        <f>'Detailed Budget'!AF22</f>
        <v>0</v>
      </c>
      <c r="F8" s="189">
        <f t="shared" si="0"/>
        <v>-1</v>
      </c>
      <c r="G8" s="190">
        <f t="shared" si="1"/>
        <v>-1</v>
      </c>
      <c r="H8" s="167"/>
    </row>
    <row r="9" spans="2:8" s="168" customFormat="1" ht="12.75">
      <c r="B9" s="199" t="s">
        <v>374</v>
      </c>
      <c r="C9" s="200" t="s">
        <v>476</v>
      </c>
      <c r="D9" s="228">
        <v>1</v>
      </c>
      <c r="E9" s="204">
        <f>'Detailed Budget'!AF25</f>
        <v>0</v>
      </c>
      <c r="F9" s="189">
        <f t="shared" si="0"/>
        <v>-1</v>
      </c>
      <c r="G9" s="190">
        <f t="shared" si="1"/>
        <v>-1</v>
      </c>
      <c r="H9" s="167"/>
    </row>
    <row r="10" spans="2:8" s="168" customFormat="1" ht="12.75">
      <c r="B10" s="199" t="s">
        <v>375</v>
      </c>
      <c r="C10" s="200" t="s">
        <v>477</v>
      </c>
      <c r="D10" s="228">
        <v>1</v>
      </c>
      <c r="E10" s="204">
        <f>'Detailed Budget'!AF28</f>
        <v>0</v>
      </c>
      <c r="F10" s="189">
        <f t="shared" si="0"/>
        <v>-1</v>
      </c>
      <c r="G10" s="190">
        <f t="shared" si="1"/>
        <v>-1</v>
      </c>
      <c r="H10" s="167"/>
    </row>
    <row r="11" spans="2:8" s="168" customFormat="1" ht="12.75">
      <c r="B11" s="199" t="s">
        <v>478</v>
      </c>
      <c r="C11" s="200" t="s">
        <v>479</v>
      </c>
      <c r="D11" s="228">
        <v>1</v>
      </c>
      <c r="E11" s="204">
        <f>'Detailed Budget'!AF31</f>
        <v>0</v>
      </c>
      <c r="F11" s="189">
        <f t="shared" si="0"/>
        <v>-1</v>
      </c>
      <c r="G11" s="190">
        <f t="shared" si="1"/>
        <v>-1</v>
      </c>
      <c r="H11" s="167"/>
    </row>
    <row r="12" spans="2:8" s="168" customFormat="1" ht="12.75">
      <c r="B12" s="199" t="s">
        <v>480</v>
      </c>
      <c r="C12" s="200" t="s">
        <v>481</v>
      </c>
      <c r="D12" s="228">
        <v>1</v>
      </c>
      <c r="E12" s="204">
        <f>'Detailed Budget'!AF37</f>
        <v>0</v>
      </c>
      <c r="F12" s="189">
        <f t="shared" si="0"/>
        <v>-1</v>
      </c>
      <c r="G12" s="190">
        <f t="shared" si="1"/>
        <v>-1</v>
      </c>
      <c r="H12" s="167"/>
    </row>
    <row r="13" spans="2:8" s="168" customFormat="1" ht="12.75">
      <c r="B13" s="199" t="s">
        <v>482</v>
      </c>
      <c r="C13" s="200" t="s">
        <v>483</v>
      </c>
      <c r="D13" s="228">
        <v>1</v>
      </c>
      <c r="E13" s="204">
        <f>'Detailed Budget'!AF40</f>
        <v>0</v>
      </c>
      <c r="F13" s="189">
        <f t="shared" si="0"/>
        <v>-1</v>
      </c>
      <c r="G13" s="190">
        <f t="shared" si="1"/>
        <v>-1</v>
      </c>
      <c r="H13" s="167"/>
    </row>
    <row r="14" spans="2:8" s="168" customFormat="1" ht="12.75">
      <c r="B14" s="199" t="s">
        <v>376</v>
      </c>
      <c r="C14" s="200" t="s">
        <v>484</v>
      </c>
      <c r="D14" s="228">
        <v>1</v>
      </c>
      <c r="E14" s="204">
        <f>'Detailed Budget'!AF43</f>
        <v>0</v>
      </c>
      <c r="F14" s="189">
        <f t="shared" si="0"/>
        <v>-1</v>
      </c>
      <c r="G14" s="190">
        <f t="shared" si="1"/>
        <v>-1</v>
      </c>
      <c r="H14" s="167"/>
    </row>
    <row r="15" spans="2:8" s="168" customFormat="1" ht="12.75">
      <c r="B15" s="199" t="s">
        <v>485</v>
      </c>
      <c r="C15" s="200" t="s">
        <v>486</v>
      </c>
      <c r="D15" s="228">
        <v>1</v>
      </c>
      <c r="E15" s="204">
        <f>'Detailed Budget'!AF47</f>
        <v>0</v>
      </c>
      <c r="F15" s="189">
        <f t="shared" si="0"/>
        <v>-1</v>
      </c>
      <c r="G15" s="190">
        <f t="shared" si="1"/>
        <v>-1</v>
      </c>
      <c r="H15" s="167"/>
    </row>
    <row r="16" spans="2:8" s="168" customFormat="1" ht="12.75">
      <c r="B16" s="199" t="s">
        <v>487</v>
      </c>
      <c r="C16" s="200" t="s">
        <v>488</v>
      </c>
      <c r="D16" s="228">
        <v>1</v>
      </c>
      <c r="E16" s="204">
        <f>'Detailed Budget'!AF50</f>
        <v>0</v>
      </c>
      <c r="F16" s="189">
        <f t="shared" si="0"/>
        <v>-1</v>
      </c>
      <c r="G16" s="190">
        <f t="shared" si="1"/>
        <v>-1</v>
      </c>
      <c r="H16" s="167"/>
    </row>
    <row r="17" spans="2:8" s="168" customFormat="1" ht="12.75">
      <c r="B17" s="199" t="s">
        <v>377</v>
      </c>
      <c r="C17" s="200" t="s">
        <v>489</v>
      </c>
      <c r="D17" s="228">
        <v>1</v>
      </c>
      <c r="E17" s="204">
        <f>'Detailed Budget'!AF53</f>
        <v>0</v>
      </c>
      <c r="F17" s="189">
        <f t="shared" si="0"/>
        <v>-1</v>
      </c>
      <c r="G17" s="190">
        <f t="shared" si="1"/>
        <v>-1</v>
      </c>
      <c r="H17" s="167"/>
    </row>
    <row r="18" spans="2:8" s="168" customFormat="1" ht="12.75">
      <c r="B18" s="199" t="s">
        <v>490</v>
      </c>
      <c r="C18" s="200" t="s">
        <v>491</v>
      </c>
      <c r="D18" s="228">
        <v>1</v>
      </c>
      <c r="E18" s="204">
        <f>'Detailed Budget'!AF56</f>
        <v>0</v>
      </c>
      <c r="F18" s="189">
        <f t="shared" si="0"/>
        <v>-1</v>
      </c>
      <c r="G18" s="190">
        <f t="shared" si="1"/>
        <v>-1</v>
      </c>
      <c r="H18" s="188"/>
    </row>
    <row r="19" spans="2:8" ht="12.75">
      <c r="B19" s="170" t="s">
        <v>492</v>
      </c>
      <c r="C19" s="194" t="s">
        <v>493</v>
      </c>
      <c r="D19" s="228">
        <v>1</v>
      </c>
      <c r="E19" s="203">
        <f>'Detailed Budget'!AF59</f>
        <v>0</v>
      </c>
      <c r="F19" s="171">
        <f t="shared" si="0"/>
        <v>-1</v>
      </c>
      <c r="G19" s="172">
        <f t="shared" si="1"/>
        <v>-1</v>
      </c>
      <c r="H19" s="173"/>
    </row>
    <row r="20" spans="2:8" ht="12.75">
      <c r="B20" s="170" t="s">
        <v>379</v>
      </c>
      <c r="C20" s="194" t="s">
        <v>494</v>
      </c>
      <c r="D20" s="228">
        <v>1</v>
      </c>
      <c r="E20" s="203">
        <f>'Detailed Budget'!AF62</f>
        <v>0</v>
      </c>
      <c r="F20" s="171">
        <f t="shared" si="0"/>
        <v>-1</v>
      </c>
      <c r="G20" s="172">
        <f t="shared" si="1"/>
        <v>-1</v>
      </c>
      <c r="H20" s="173"/>
    </row>
    <row r="21" spans="2:8" ht="12.75">
      <c r="B21" s="170" t="s">
        <v>378</v>
      </c>
      <c r="C21" s="194" t="s">
        <v>495</v>
      </c>
      <c r="D21" s="228">
        <v>1</v>
      </c>
      <c r="E21" s="203">
        <f>'Detailed Budget'!AF65</f>
        <v>0</v>
      </c>
      <c r="F21" s="171">
        <f t="shared" si="0"/>
        <v>-1</v>
      </c>
      <c r="G21" s="172">
        <f t="shared" si="1"/>
        <v>-1</v>
      </c>
      <c r="H21" s="173"/>
    </row>
    <row r="22" spans="2:8" ht="12.75">
      <c r="B22" s="170" t="s">
        <v>496</v>
      </c>
      <c r="C22" s="194" t="s">
        <v>497</v>
      </c>
      <c r="D22" s="228">
        <v>1</v>
      </c>
      <c r="E22" s="203">
        <f>'Detailed Budget'!AF68</f>
        <v>0</v>
      </c>
      <c r="F22" s="171">
        <f t="shared" si="0"/>
        <v>-1</v>
      </c>
      <c r="G22" s="172">
        <f t="shared" si="1"/>
        <v>-1</v>
      </c>
      <c r="H22" s="173"/>
    </row>
    <row r="23" spans="2:8" ht="12.75">
      <c r="B23" s="170" t="s">
        <v>498</v>
      </c>
      <c r="C23" s="194" t="s">
        <v>499</v>
      </c>
      <c r="D23" s="228">
        <v>1</v>
      </c>
      <c r="E23" s="203">
        <f>'Detailed Budget'!AF71</f>
        <v>0</v>
      </c>
      <c r="F23" s="171">
        <f t="shared" si="0"/>
        <v>-1</v>
      </c>
      <c r="G23" s="172">
        <f t="shared" si="1"/>
        <v>-1</v>
      </c>
      <c r="H23" s="173"/>
    </row>
    <row r="24" spans="2:8" ht="12.75">
      <c r="B24" s="170" t="s">
        <v>500</v>
      </c>
      <c r="C24" s="194" t="s">
        <v>501</v>
      </c>
      <c r="D24" s="228">
        <v>1</v>
      </c>
      <c r="E24" s="203">
        <f>'Detailed Budget'!AF74</f>
        <v>0</v>
      </c>
      <c r="F24" s="171">
        <f t="shared" si="0"/>
        <v>-1</v>
      </c>
      <c r="G24" s="172">
        <f t="shared" si="1"/>
        <v>-1</v>
      </c>
      <c r="H24" s="173"/>
    </row>
    <row r="25" spans="2:8" ht="12.75">
      <c r="B25" s="170" t="s">
        <v>380</v>
      </c>
      <c r="C25" s="194" t="s">
        <v>502</v>
      </c>
      <c r="D25" s="228">
        <v>1</v>
      </c>
      <c r="E25" s="203">
        <f>'Detailed Budget'!AF77</f>
        <v>0</v>
      </c>
      <c r="F25" s="171">
        <f t="shared" si="0"/>
        <v>-1</v>
      </c>
      <c r="G25" s="172">
        <f t="shared" si="1"/>
        <v>-1</v>
      </c>
      <c r="H25" s="173"/>
    </row>
    <row r="26" spans="2:8" ht="12.75">
      <c r="B26" s="170" t="s">
        <v>381</v>
      </c>
      <c r="C26" s="194" t="s">
        <v>503</v>
      </c>
      <c r="D26" s="228">
        <v>1</v>
      </c>
      <c r="E26" s="203">
        <f>'Detailed Budget'!AF80</f>
        <v>0</v>
      </c>
      <c r="F26" s="171">
        <f t="shared" si="0"/>
        <v>-1</v>
      </c>
      <c r="G26" s="172">
        <f t="shared" si="1"/>
        <v>-1</v>
      </c>
      <c r="H26" s="173"/>
    </row>
    <row r="27" spans="2:8" ht="12.75">
      <c r="B27" s="170" t="s">
        <v>504</v>
      </c>
      <c r="C27" s="194" t="s">
        <v>505</v>
      </c>
      <c r="D27" s="228">
        <v>1</v>
      </c>
      <c r="E27" s="203">
        <f>'Detailed Budget'!AF83</f>
        <v>0</v>
      </c>
      <c r="F27" s="171">
        <f t="shared" si="0"/>
        <v>-1</v>
      </c>
      <c r="G27" s="172">
        <f t="shared" si="1"/>
        <v>-1</v>
      </c>
      <c r="H27" s="173"/>
    </row>
    <row r="28" spans="2:8" ht="12.75">
      <c r="B28" s="170" t="s">
        <v>506</v>
      </c>
      <c r="C28" s="194" t="s">
        <v>507</v>
      </c>
      <c r="D28" s="228">
        <v>1</v>
      </c>
      <c r="E28" s="203">
        <f>'Detailed Budget'!AF86</f>
        <v>0</v>
      </c>
      <c r="F28" s="171">
        <f t="shared" si="0"/>
        <v>-1</v>
      </c>
      <c r="G28" s="172">
        <f t="shared" si="1"/>
        <v>-1</v>
      </c>
      <c r="H28" s="173"/>
    </row>
    <row r="29" spans="2:8" ht="12.75">
      <c r="B29" s="170" t="s">
        <v>508</v>
      </c>
      <c r="C29" s="194" t="s">
        <v>509</v>
      </c>
      <c r="D29" s="228">
        <v>1</v>
      </c>
      <c r="E29" s="203">
        <f>'Detailed Budget'!AF89</f>
        <v>0</v>
      </c>
      <c r="F29" s="171">
        <f t="shared" si="0"/>
        <v>-1</v>
      </c>
      <c r="G29" s="172">
        <f t="shared" si="1"/>
        <v>-1</v>
      </c>
      <c r="H29" s="173"/>
    </row>
    <row r="30" spans="2:8" ht="12.75">
      <c r="B30" s="170" t="s">
        <v>510</v>
      </c>
      <c r="C30" s="194" t="s">
        <v>511</v>
      </c>
      <c r="D30" s="228">
        <v>1</v>
      </c>
      <c r="E30" s="203">
        <f>'Detailed Budget'!AF92</f>
        <v>0</v>
      </c>
      <c r="F30" s="171">
        <f t="shared" si="0"/>
        <v>-1</v>
      </c>
      <c r="G30" s="172">
        <f t="shared" si="1"/>
        <v>-1</v>
      </c>
      <c r="H30" s="173"/>
    </row>
    <row r="31" spans="2:8" ht="12.75">
      <c r="B31" s="170" t="s">
        <v>512</v>
      </c>
      <c r="C31" s="194" t="s">
        <v>513</v>
      </c>
      <c r="D31" s="228">
        <v>1</v>
      </c>
      <c r="E31" s="203">
        <f>'Detailed Budget'!AF95</f>
        <v>0</v>
      </c>
      <c r="F31" s="171">
        <f t="shared" si="0"/>
        <v>-1</v>
      </c>
      <c r="G31" s="172">
        <f t="shared" si="1"/>
        <v>-1</v>
      </c>
      <c r="H31" s="173"/>
    </row>
    <row r="32" spans="2:8" ht="12.75">
      <c r="B32" s="170" t="s">
        <v>514</v>
      </c>
      <c r="C32" s="194" t="s">
        <v>515</v>
      </c>
      <c r="D32" s="228">
        <v>1</v>
      </c>
      <c r="E32" s="203">
        <f>'Detailed Budget'!AF98</f>
        <v>0</v>
      </c>
      <c r="F32" s="171">
        <f t="shared" si="0"/>
        <v>-1</v>
      </c>
      <c r="G32" s="172">
        <f t="shared" si="1"/>
        <v>-1</v>
      </c>
      <c r="H32" s="173"/>
    </row>
    <row r="33" spans="2:8" ht="12.75">
      <c r="B33" s="170" t="s">
        <v>383</v>
      </c>
      <c r="C33" s="194" t="s">
        <v>516</v>
      </c>
      <c r="D33" s="228">
        <v>1</v>
      </c>
      <c r="E33" s="203">
        <f>'Detailed Budget'!AF101</f>
        <v>0</v>
      </c>
      <c r="F33" s="171">
        <f t="shared" si="0"/>
        <v>-1</v>
      </c>
      <c r="G33" s="172">
        <f t="shared" si="1"/>
        <v>-1</v>
      </c>
      <c r="H33" s="173"/>
    </row>
    <row r="34" spans="2:8" ht="12.75">
      <c r="B34" s="170" t="s">
        <v>382</v>
      </c>
      <c r="C34" s="194" t="s">
        <v>334</v>
      </c>
      <c r="D34" s="228">
        <v>1</v>
      </c>
      <c r="E34" s="203">
        <f>'Detailed Budget'!AF104</f>
        <v>0</v>
      </c>
      <c r="F34" s="171">
        <f t="shared" si="0"/>
        <v>-1</v>
      </c>
      <c r="G34" s="172">
        <f t="shared" si="1"/>
        <v>-1</v>
      </c>
      <c r="H34" s="173"/>
    </row>
    <row r="35" spans="2:8" ht="12.75">
      <c r="B35" s="170" t="s">
        <v>385</v>
      </c>
      <c r="C35" s="194" t="s">
        <v>517</v>
      </c>
      <c r="D35" s="228">
        <v>1</v>
      </c>
      <c r="E35" s="203">
        <f>'Detailed Budget'!AF107</f>
        <v>0</v>
      </c>
      <c r="F35" s="171">
        <f t="shared" si="0"/>
        <v>-1</v>
      </c>
      <c r="G35" s="172">
        <f t="shared" si="1"/>
        <v>-1</v>
      </c>
      <c r="H35" s="173"/>
    </row>
    <row r="36" spans="2:8" ht="12.75">
      <c r="B36" s="170" t="s">
        <v>518</v>
      </c>
      <c r="C36" s="194" t="s">
        <v>519</v>
      </c>
      <c r="D36" s="228">
        <v>1</v>
      </c>
      <c r="E36" s="203">
        <f>'Detailed Budget'!AF110</f>
        <v>0</v>
      </c>
      <c r="F36" s="171">
        <f t="shared" si="0"/>
        <v>-1</v>
      </c>
      <c r="G36" s="172">
        <f t="shared" si="1"/>
        <v>-1</v>
      </c>
      <c r="H36" s="173"/>
    </row>
    <row r="37" spans="2:8" ht="12.75">
      <c r="B37" s="170" t="s">
        <v>520</v>
      </c>
      <c r="C37" s="194" t="s">
        <v>521</v>
      </c>
      <c r="D37" s="228">
        <v>1</v>
      </c>
      <c r="E37" s="203">
        <f>'Detailed Budget'!AF113</f>
        <v>0</v>
      </c>
      <c r="F37" s="171">
        <f t="shared" si="0"/>
        <v>-1</v>
      </c>
      <c r="G37" s="172">
        <f t="shared" si="1"/>
        <v>-1</v>
      </c>
      <c r="H37" s="173"/>
    </row>
    <row r="38" spans="2:8" ht="12.75">
      <c r="B38" s="170" t="s">
        <v>522</v>
      </c>
      <c r="C38" s="194" t="s">
        <v>523</v>
      </c>
      <c r="D38" s="228">
        <v>1</v>
      </c>
      <c r="E38" s="203">
        <f>'Detailed Budget'!AF116</f>
        <v>0</v>
      </c>
      <c r="F38" s="171">
        <f t="shared" si="0"/>
        <v>-1</v>
      </c>
      <c r="G38" s="172">
        <f t="shared" si="1"/>
        <v>-1</v>
      </c>
      <c r="H38" s="173"/>
    </row>
    <row r="39" spans="2:8" ht="12.75">
      <c r="B39" s="170" t="s">
        <v>384</v>
      </c>
      <c r="C39" s="194" t="s">
        <v>335</v>
      </c>
      <c r="D39" s="228">
        <v>1</v>
      </c>
      <c r="E39" s="203">
        <f>'Detailed Budget'!AF119</f>
        <v>0</v>
      </c>
      <c r="F39" s="171">
        <f t="shared" si="0"/>
        <v>-1</v>
      </c>
      <c r="G39" s="172">
        <f t="shared" si="1"/>
        <v>-1</v>
      </c>
      <c r="H39" s="173"/>
    </row>
    <row r="40" spans="2:8" ht="12.75">
      <c r="B40" s="170" t="s">
        <v>386</v>
      </c>
      <c r="C40" s="194" t="s">
        <v>524</v>
      </c>
      <c r="D40" s="228">
        <v>1</v>
      </c>
      <c r="E40" s="203">
        <f>'Detailed Budget'!AF122</f>
        <v>0</v>
      </c>
      <c r="F40" s="171">
        <f t="shared" si="0"/>
        <v>-1</v>
      </c>
      <c r="G40" s="172">
        <f t="shared" si="1"/>
        <v>-1</v>
      </c>
      <c r="H40" s="173"/>
    </row>
    <row r="41" spans="2:8" ht="12.75">
      <c r="B41" s="170" t="s">
        <v>387</v>
      </c>
      <c r="C41" s="194" t="s">
        <v>525</v>
      </c>
      <c r="D41" s="228">
        <v>1</v>
      </c>
      <c r="E41" s="203">
        <f>'Detailed Budget'!AF125</f>
        <v>0</v>
      </c>
      <c r="F41" s="171">
        <f t="shared" si="0"/>
        <v>-1</v>
      </c>
      <c r="G41" s="172">
        <f t="shared" si="1"/>
        <v>-1</v>
      </c>
      <c r="H41" s="173"/>
    </row>
    <row r="42" spans="2:8" ht="12.75">
      <c r="B42" s="170" t="s">
        <v>388</v>
      </c>
      <c r="C42" s="194" t="s">
        <v>337</v>
      </c>
      <c r="D42" s="228">
        <v>1</v>
      </c>
      <c r="E42" s="203">
        <f>'Detailed Budget'!AF128</f>
        <v>0</v>
      </c>
      <c r="F42" s="171">
        <f t="shared" si="0"/>
        <v>-1</v>
      </c>
      <c r="G42" s="172">
        <f t="shared" si="1"/>
        <v>-1</v>
      </c>
      <c r="H42" s="173"/>
    </row>
    <row r="43" spans="2:8" ht="12.75">
      <c r="B43" s="170" t="s">
        <v>526</v>
      </c>
      <c r="C43" s="194" t="s">
        <v>527</v>
      </c>
      <c r="D43" s="228">
        <v>1</v>
      </c>
      <c r="E43" s="203">
        <f>'Detailed Budget'!AF132</f>
        <v>0</v>
      </c>
      <c r="F43" s="171">
        <f t="shared" si="0"/>
        <v>-1</v>
      </c>
      <c r="G43" s="172">
        <f t="shared" si="1"/>
        <v>-1</v>
      </c>
      <c r="H43" s="173"/>
    </row>
    <row r="44" spans="2:8" ht="12.75">
      <c r="B44" s="170" t="s">
        <v>389</v>
      </c>
      <c r="C44" s="194" t="s">
        <v>528</v>
      </c>
      <c r="D44" s="228">
        <v>1</v>
      </c>
      <c r="E44" s="203">
        <f>'Detailed Budget'!AF135</f>
        <v>0</v>
      </c>
      <c r="F44" s="171">
        <f t="shared" si="0"/>
        <v>-1</v>
      </c>
      <c r="G44" s="172">
        <f t="shared" si="1"/>
        <v>-1</v>
      </c>
      <c r="H44" s="173"/>
    </row>
    <row r="45" spans="2:8" ht="12.75">
      <c r="B45" s="170" t="s">
        <v>529</v>
      </c>
      <c r="C45" s="194" t="s">
        <v>530</v>
      </c>
      <c r="D45" s="228">
        <v>1</v>
      </c>
      <c r="E45" s="203">
        <f>'Detailed Budget'!AF139</f>
        <v>0</v>
      </c>
      <c r="F45" s="171">
        <f t="shared" si="0"/>
        <v>-1</v>
      </c>
      <c r="G45" s="172">
        <f t="shared" si="1"/>
        <v>-1</v>
      </c>
      <c r="H45" s="173"/>
    </row>
    <row r="46" spans="2:8" ht="12.75">
      <c r="B46" s="170" t="s">
        <v>390</v>
      </c>
      <c r="C46" s="194" t="s">
        <v>531</v>
      </c>
      <c r="D46" s="228">
        <v>1</v>
      </c>
      <c r="E46" s="203">
        <f>'Detailed Budget'!AF142</f>
        <v>0</v>
      </c>
      <c r="F46" s="171">
        <f t="shared" si="0"/>
        <v>-1</v>
      </c>
      <c r="G46" s="172">
        <f t="shared" si="1"/>
        <v>-1</v>
      </c>
      <c r="H46" s="173"/>
    </row>
    <row r="47" spans="2:8" ht="12.75">
      <c r="B47" s="170" t="s">
        <v>391</v>
      </c>
      <c r="C47" s="194" t="s">
        <v>532</v>
      </c>
      <c r="D47" s="228">
        <v>1</v>
      </c>
      <c r="E47" s="203">
        <f>'Detailed Budget'!AF145</f>
        <v>0</v>
      </c>
      <c r="F47" s="171">
        <f t="shared" si="0"/>
        <v>-1</v>
      </c>
      <c r="G47" s="172">
        <f t="shared" si="1"/>
        <v>-1</v>
      </c>
      <c r="H47" s="173"/>
    </row>
    <row r="48" spans="2:8" ht="12.75">
      <c r="B48" s="199" t="s">
        <v>392</v>
      </c>
      <c r="C48" s="200" t="s">
        <v>533</v>
      </c>
      <c r="D48" s="228">
        <v>1</v>
      </c>
      <c r="E48" s="204">
        <f>'Detailed Budget'!AF149</f>
        <v>0</v>
      </c>
      <c r="F48" s="171">
        <f t="shared" si="0"/>
        <v>-1</v>
      </c>
      <c r="G48" s="172">
        <f t="shared" si="1"/>
        <v>-1</v>
      </c>
      <c r="H48" s="188"/>
    </row>
    <row r="49" spans="2:8" ht="12.75">
      <c r="B49" s="199" t="s">
        <v>393</v>
      </c>
      <c r="C49" s="200" t="s">
        <v>534</v>
      </c>
      <c r="D49" s="228">
        <v>1</v>
      </c>
      <c r="E49" s="204">
        <f>'Detailed Budget'!AF152</f>
        <v>0</v>
      </c>
      <c r="F49" s="171">
        <f t="shared" si="0"/>
        <v>-1</v>
      </c>
      <c r="G49" s="172">
        <f t="shared" si="1"/>
        <v>-1</v>
      </c>
      <c r="H49" s="188"/>
    </row>
    <row r="50" spans="2:8" ht="12.75">
      <c r="B50" s="199" t="s">
        <v>535</v>
      </c>
      <c r="C50" s="200" t="s">
        <v>536</v>
      </c>
      <c r="D50" s="228">
        <v>1</v>
      </c>
      <c r="E50" s="204">
        <f>'Detailed Budget'!AF157</f>
        <v>0</v>
      </c>
      <c r="F50" s="171">
        <f t="shared" si="0"/>
        <v>-1</v>
      </c>
      <c r="G50" s="172">
        <f t="shared" si="1"/>
        <v>-1</v>
      </c>
      <c r="H50" s="188"/>
    </row>
    <row r="51" spans="2:9" ht="12.75">
      <c r="B51" s="199" t="s">
        <v>537</v>
      </c>
      <c r="C51" s="200" t="s">
        <v>538</v>
      </c>
      <c r="D51" s="228">
        <v>1</v>
      </c>
      <c r="E51" s="205">
        <f>'Detailed Budget'!AF160</f>
        <v>0</v>
      </c>
      <c r="F51" s="171">
        <f t="shared" si="0"/>
        <v>-1</v>
      </c>
      <c r="G51" s="172">
        <f t="shared" si="1"/>
        <v>-1</v>
      </c>
      <c r="H51" s="167"/>
      <c r="I51" s="174"/>
    </row>
    <row r="52" spans="2:8" ht="12.75">
      <c r="B52" s="199" t="s">
        <v>394</v>
      </c>
      <c r="C52" s="200" t="s">
        <v>539</v>
      </c>
      <c r="D52" s="228">
        <v>1</v>
      </c>
      <c r="E52" s="204">
        <f>'Detailed Budget'!AF165</f>
        <v>0</v>
      </c>
      <c r="F52" s="171">
        <f t="shared" si="0"/>
        <v>-1</v>
      </c>
      <c r="G52" s="172">
        <f>F52/D52</f>
        <v>-1</v>
      </c>
      <c r="H52" s="188"/>
    </row>
    <row r="53" spans="2:8" ht="12.75">
      <c r="B53" s="165"/>
      <c r="C53" s="193" t="s">
        <v>176</v>
      </c>
      <c r="D53" s="261">
        <f>SUM(D6:D52)</f>
        <v>47</v>
      </c>
      <c r="E53" s="261">
        <f>SUM(E6:E52)</f>
        <v>0</v>
      </c>
      <c r="F53" s="261">
        <f>SUM(F6:F52)</f>
        <v>-47</v>
      </c>
      <c r="G53" s="262">
        <f>F53/D53</f>
        <v>-1</v>
      </c>
      <c r="H53" s="165"/>
    </row>
    <row r="54" spans="2:8" s="168" customFormat="1" ht="12.75">
      <c r="B54" s="166"/>
      <c r="C54" s="197"/>
      <c r="D54" s="218"/>
      <c r="E54" s="211"/>
      <c r="F54" s="166"/>
      <c r="G54" s="166"/>
      <c r="H54" s="166"/>
    </row>
    <row r="55" ht="12.75">
      <c r="D55" s="175"/>
    </row>
    <row r="56" spans="2:8" ht="12.75">
      <c r="B56" s="404" t="s">
        <v>546</v>
      </c>
      <c r="C56" s="404"/>
      <c r="D56" s="404"/>
      <c r="E56" s="404"/>
      <c r="F56" s="404"/>
      <c r="G56" s="404"/>
      <c r="H56" s="404"/>
    </row>
    <row r="57" spans="2:8" ht="38.25">
      <c r="B57" s="165" t="s">
        <v>574</v>
      </c>
      <c r="C57" s="165" t="s">
        <v>462</v>
      </c>
      <c r="D57" s="165" t="s">
        <v>545</v>
      </c>
      <c r="E57" s="202" t="s">
        <v>465</v>
      </c>
      <c r="F57" s="165" t="s">
        <v>466</v>
      </c>
      <c r="G57" s="165" t="s">
        <v>467</v>
      </c>
      <c r="H57" s="165" t="s">
        <v>401</v>
      </c>
    </row>
    <row r="58" spans="2:8" ht="12.75">
      <c r="B58" s="173" t="s">
        <v>547</v>
      </c>
      <c r="C58" s="195" t="s">
        <v>548</v>
      </c>
      <c r="D58" s="264">
        <v>1</v>
      </c>
      <c r="E58" s="206">
        <f>SUMIF('Detailed Budget'!$C$12:$C$200,Analysis!$B$58:$B$68,'Detailed Budget'!$AF$12:$AF$200)</f>
        <v>0</v>
      </c>
      <c r="F58" s="263">
        <f>D58-E58</f>
        <v>1</v>
      </c>
      <c r="G58" s="266">
        <f>F58/D58</f>
        <v>1</v>
      </c>
      <c r="H58" s="173"/>
    </row>
    <row r="59" spans="2:8" ht="12.75">
      <c r="B59" s="173" t="s">
        <v>549</v>
      </c>
      <c r="C59" s="195" t="s">
        <v>550</v>
      </c>
      <c r="D59" s="264">
        <v>1</v>
      </c>
      <c r="E59" s="206">
        <f>SUMIF('Detailed Budget'!$C$12:$C$200,Analysis!$B$58:$B$68,'Detailed Budget'!$AF$12:$AF$200)</f>
        <v>0</v>
      </c>
      <c r="F59" s="263">
        <f aca="true" t="shared" si="2" ref="F59:F68">D59-E59</f>
        <v>1</v>
      </c>
      <c r="G59" s="266">
        <f aca="true" t="shared" si="3" ref="G59:G69">F59/D59</f>
        <v>1</v>
      </c>
      <c r="H59" s="173"/>
    </row>
    <row r="60" spans="2:8" ht="12.75">
      <c r="B60" s="173" t="s">
        <v>551</v>
      </c>
      <c r="C60" s="195" t="s">
        <v>552</v>
      </c>
      <c r="D60" s="264">
        <v>1</v>
      </c>
      <c r="E60" s="206">
        <f>SUMIF('Detailed Budget'!$C$12:$C$200,Analysis!$B$58:$B$68,'Detailed Budget'!$AF$12:$AF$200)</f>
        <v>0</v>
      </c>
      <c r="F60" s="263">
        <f t="shared" si="2"/>
        <v>1</v>
      </c>
      <c r="G60" s="266">
        <f t="shared" si="3"/>
        <v>1</v>
      </c>
      <c r="H60" s="173"/>
    </row>
    <row r="61" spans="2:8" ht="12.75">
      <c r="B61" s="173" t="s">
        <v>553</v>
      </c>
      <c r="C61" s="195" t="s">
        <v>554</v>
      </c>
      <c r="D61" s="264">
        <v>1</v>
      </c>
      <c r="E61" s="206">
        <f>SUMIF('Detailed Budget'!$C$12:$C$200,Analysis!$B$58:$B$68,'Detailed Budget'!$AF$12:$AF$200)</f>
        <v>0</v>
      </c>
      <c r="F61" s="263">
        <f t="shared" si="2"/>
        <v>1</v>
      </c>
      <c r="G61" s="266">
        <f t="shared" si="3"/>
        <v>1</v>
      </c>
      <c r="H61" s="173"/>
    </row>
    <row r="62" spans="2:8" ht="12.75">
      <c r="B62" s="173" t="s">
        <v>555</v>
      </c>
      <c r="C62" s="195" t="s">
        <v>556</v>
      </c>
      <c r="D62" s="264">
        <v>1</v>
      </c>
      <c r="E62" s="206">
        <f>SUMIF('Detailed Budget'!$C$12:$C$200,Analysis!$B$58:$B$68,'Detailed Budget'!$AF$12:$AF$200)</f>
        <v>0</v>
      </c>
      <c r="F62" s="263">
        <f t="shared" si="2"/>
        <v>1</v>
      </c>
      <c r="G62" s="266">
        <f t="shared" si="3"/>
        <v>1</v>
      </c>
      <c r="H62" s="173"/>
    </row>
    <row r="63" spans="2:8" ht="12.75">
      <c r="B63" s="173" t="s">
        <v>557</v>
      </c>
      <c r="C63" s="195" t="s">
        <v>558</v>
      </c>
      <c r="D63" s="264">
        <v>1</v>
      </c>
      <c r="E63" s="206">
        <f>SUMIF('Detailed Budget'!$C$12:$C$200,Analysis!$B$58:$B$68,'Detailed Budget'!$AF$12:$AF$200)</f>
        <v>0</v>
      </c>
      <c r="F63" s="263">
        <f t="shared" si="2"/>
        <v>1</v>
      </c>
      <c r="G63" s="266">
        <f t="shared" si="3"/>
        <v>1</v>
      </c>
      <c r="H63" s="173"/>
    </row>
    <row r="64" spans="2:8" ht="12.75">
      <c r="B64" s="173" t="s">
        <v>559</v>
      </c>
      <c r="C64" s="195" t="s">
        <v>560</v>
      </c>
      <c r="D64" s="264">
        <v>1</v>
      </c>
      <c r="E64" s="206">
        <f>SUMIF('Detailed Budget'!$C$12:$C$200,Analysis!$B$58:$B$68,'Detailed Budget'!$AF$12:$AF$200)</f>
        <v>0</v>
      </c>
      <c r="F64" s="263">
        <f t="shared" si="2"/>
        <v>1</v>
      </c>
      <c r="G64" s="266">
        <f t="shared" si="3"/>
        <v>1</v>
      </c>
      <c r="H64" s="173"/>
    </row>
    <row r="65" spans="2:8" ht="12.75">
      <c r="B65" s="173" t="s">
        <v>561</v>
      </c>
      <c r="C65" s="195" t="s">
        <v>562</v>
      </c>
      <c r="D65" s="264">
        <v>1</v>
      </c>
      <c r="E65" s="206">
        <f>SUMIF('Detailed Budget'!$C$12:$C$200,Analysis!$B$58:$B$68,'Detailed Budget'!$AF$12:$AF$200)</f>
        <v>0</v>
      </c>
      <c r="F65" s="263">
        <f t="shared" si="2"/>
        <v>1</v>
      </c>
      <c r="G65" s="266">
        <f t="shared" si="3"/>
        <v>1</v>
      </c>
      <c r="H65" s="173"/>
    </row>
    <row r="66" spans="2:8" ht="12.75">
      <c r="B66" s="173" t="s">
        <v>563</v>
      </c>
      <c r="C66" s="195" t="s">
        <v>564</v>
      </c>
      <c r="D66" s="264">
        <v>1</v>
      </c>
      <c r="E66" s="206">
        <f>SUMIF('Detailed Budget'!$C$12:$C$200,Analysis!$B$58:$B$68,'Detailed Budget'!$AF$12:$AF$200)</f>
        <v>0</v>
      </c>
      <c r="F66" s="263">
        <f t="shared" si="2"/>
        <v>1</v>
      </c>
      <c r="G66" s="266">
        <f t="shared" si="3"/>
        <v>1</v>
      </c>
      <c r="H66" s="173"/>
    </row>
    <row r="67" spans="2:8" ht="12.75">
      <c r="B67" s="173" t="s">
        <v>565</v>
      </c>
      <c r="C67" s="195" t="s">
        <v>566</v>
      </c>
      <c r="D67" s="264">
        <v>1</v>
      </c>
      <c r="E67" s="206">
        <f>SUMIF('Detailed Budget'!$C$12:$C$200,Analysis!$B$58:$B$68,'Detailed Budget'!$AF$12:$AF$200)</f>
        <v>0</v>
      </c>
      <c r="F67" s="263">
        <f t="shared" si="2"/>
        <v>1</v>
      </c>
      <c r="G67" s="266">
        <f t="shared" si="3"/>
        <v>1</v>
      </c>
      <c r="H67" s="173"/>
    </row>
    <row r="68" spans="2:8" ht="12.75">
      <c r="B68" s="173" t="s">
        <v>567</v>
      </c>
      <c r="C68" s="195" t="s">
        <v>568</v>
      </c>
      <c r="D68" s="264">
        <v>1</v>
      </c>
      <c r="E68" s="206">
        <f>SUMIF('Detailed Budget'!$C$12:$C$200,Analysis!$B$58:$B$68,'Detailed Budget'!$AF$12:$AF$200)</f>
        <v>0</v>
      </c>
      <c r="F68" s="263">
        <f t="shared" si="2"/>
        <v>1</v>
      </c>
      <c r="G68" s="266">
        <f t="shared" si="3"/>
        <v>1</v>
      </c>
      <c r="H68" s="173"/>
    </row>
    <row r="69" spans="2:8" ht="12.75">
      <c r="B69" s="165"/>
      <c r="C69" s="193" t="s">
        <v>176</v>
      </c>
      <c r="D69" s="265">
        <f>SUM(D58:D68)</f>
        <v>11</v>
      </c>
      <c r="E69" s="265">
        <f>SUM(E58:E68)</f>
        <v>0</v>
      </c>
      <c r="F69" s="265">
        <f>SUM(F58:F68)</f>
        <v>11</v>
      </c>
      <c r="G69" s="262">
        <f t="shared" si="3"/>
        <v>1</v>
      </c>
      <c r="H69" s="165"/>
    </row>
    <row r="70" ht="12.75">
      <c r="D70" s="175"/>
    </row>
    <row r="71" ht="12.75">
      <c r="D71" s="175"/>
    </row>
    <row r="72" ht="12.75">
      <c r="D72" s="175"/>
    </row>
    <row r="73" ht="12.75">
      <c r="D73" s="175"/>
    </row>
    <row r="74" ht="12.75">
      <c r="D74" s="175"/>
    </row>
    <row r="76" spans="2:9" ht="12.75">
      <c r="B76" s="401" t="s">
        <v>468</v>
      </c>
      <c r="C76" s="402"/>
      <c r="D76" s="402"/>
      <c r="E76" s="402"/>
      <c r="F76" s="402"/>
      <c r="G76" s="402"/>
      <c r="H76" s="402"/>
      <c r="I76" s="166"/>
    </row>
    <row r="77" spans="2:9" ht="38.25">
      <c r="B77" s="165" t="s">
        <v>575</v>
      </c>
      <c r="C77" s="193" t="s">
        <v>415</v>
      </c>
      <c r="D77" s="202" t="s">
        <v>416</v>
      </c>
      <c r="E77" s="165" t="s">
        <v>417</v>
      </c>
      <c r="F77" s="165" t="s">
        <v>418</v>
      </c>
      <c r="G77" s="165" t="s">
        <v>400</v>
      </c>
      <c r="H77" s="165" t="s">
        <v>401</v>
      </c>
      <c r="I77" s="166"/>
    </row>
    <row r="78" spans="2:9" ht="12.75">
      <c r="B78" s="176" t="s">
        <v>405</v>
      </c>
      <c r="C78" s="157">
        <f>'Detailed Budget'!E167</f>
        <v>0</v>
      </c>
      <c r="D78" s="269">
        <v>1</v>
      </c>
      <c r="E78" s="206"/>
      <c r="F78" s="203">
        <f>D78-E78</f>
        <v>1</v>
      </c>
      <c r="G78" s="267">
        <f>F78/D78</f>
        <v>1</v>
      </c>
      <c r="H78" s="172"/>
      <c r="I78" s="177"/>
    </row>
    <row r="79" spans="2:9" ht="12.75">
      <c r="B79" s="176" t="s">
        <v>406</v>
      </c>
      <c r="C79" s="157" t="s">
        <v>141</v>
      </c>
      <c r="D79" s="269">
        <v>1</v>
      </c>
      <c r="E79" s="206"/>
      <c r="F79" s="203">
        <f aca="true" t="shared" si="4" ref="F79:F85">D79-E79</f>
        <v>1</v>
      </c>
      <c r="G79" s="267">
        <f aca="true" t="shared" si="5" ref="G79:G86">F79/D79</f>
        <v>1</v>
      </c>
      <c r="H79" s="172"/>
      <c r="I79" s="178"/>
    </row>
    <row r="80" spans="2:9" ht="12.75">
      <c r="B80" s="176" t="s">
        <v>408</v>
      </c>
      <c r="C80" s="157" t="s">
        <v>419</v>
      </c>
      <c r="D80" s="269">
        <v>1</v>
      </c>
      <c r="E80" s="206"/>
      <c r="F80" s="203">
        <f t="shared" si="4"/>
        <v>1</v>
      </c>
      <c r="G80" s="267">
        <f t="shared" si="5"/>
        <v>1</v>
      </c>
      <c r="H80" s="172"/>
      <c r="I80" s="178"/>
    </row>
    <row r="81" spans="2:9" ht="12.75">
      <c r="B81" s="176" t="s">
        <v>409</v>
      </c>
      <c r="C81" s="157" t="s">
        <v>420</v>
      </c>
      <c r="D81" s="269">
        <v>1</v>
      </c>
      <c r="E81" s="206"/>
      <c r="F81" s="203">
        <f t="shared" si="4"/>
        <v>1</v>
      </c>
      <c r="G81" s="267">
        <f t="shared" si="5"/>
        <v>1</v>
      </c>
      <c r="H81" s="172"/>
      <c r="I81" s="178"/>
    </row>
    <row r="82" spans="2:9" ht="12.75">
      <c r="B82" s="176" t="s">
        <v>410</v>
      </c>
      <c r="C82" s="157" t="s">
        <v>421</v>
      </c>
      <c r="D82" s="269">
        <v>1</v>
      </c>
      <c r="E82" s="206"/>
      <c r="F82" s="203">
        <f t="shared" si="4"/>
        <v>1</v>
      </c>
      <c r="G82" s="267">
        <f t="shared" si="5"/>
        <v>1</v>
      </c>
      <c r="H82" s="172"/>
      <c r="I82" s="177"/>
    </row>
    <row r="83" spans="2:9" ht="12.75">
      <c r="B83" s="176" t="s">
        <v>411</v>
      </c>
      <c r="C83" s="157" t="s">
        <v>422</v>
      </c>
      <c r="D83" s="269">
        <v>1</v>
      </c>
      <c r="E83" s="206"/>
      <c r="F83" s="203">
        <f t="shared" si="4"/>
        <v>1</v>
      </c>
      <c r="G83" s="267">
        <f t="shared" si="5"/>
        <v>1</v>
      </c>
      <c r="H83" s="172"/>
      <c r="I83" s="177"/>
    </row>
    <row r="84" spans="2:9" ht="12.75">
      <c r="B84" s="176" t="s">
        <v>413</v>
      </c>
      <c r="C84" s="157" t="s">
        <v>423</v>
      </c>
      <c r="D84" s="269">
        <v>1</v>
      </c>
      <c r="E84" s="206"/>
      <c r="F84" s="203">
        <f t="shared" si="4"/>
        <v>1</v>
      </c>
      <c r="G84" s="267">
        <f t="shared" si="5"/>
        <v>1</v>
      </c>
      <c r="H84" s="172"/>
      <c r="I84" s="177"/>
    </row>
    <row r="85" spans="2:9" ht="12.75">
      <c r="B85" s="176" t="s">
        <v>424</v>
      </c>
      <c r="C85" s="157" t="s">
        <v>425</v>
      </c>
      <c r="D85" s="269">
        <v>1</v>
      </c>
      <c r="E85" s="206"/>
      <c r="F85" s="203">
        <f t="shared" si="4"/>
        <v>1</v>
      </c>
      <c r="G85" s="267">
        <f t="shared" si="5"/>
        <v>1</v>
      </c>
      <c r="H85" s="172"/>
      <c r="I85" s="177"/>
    </row>
    <row r="86" spans="2:9" ht="12.75">
      <c r="B86" s="219"/>
      <c r="C86" s="220" t="s">
        <v>176</v>
      </c>
      <c r="D86" s="237">
        <f>SUM(D78:D85)</f>
        <v>8</v>
      </c>
      <c r="E86" s="237">
        <f>SUM(E78:E85)</f>
        <v>0</v>
      </c>
      <c r="F86" s="237">
        <f>SUM(F78:F85)</f>
        <v>8</v>
      </c>
      <c r="G86" s="268">
        <f t="shared" si="5"/>
        <v>1</v>
      </c>
      <c r="H86" s="215"/>
      <c r="I86" s="177"/>
    </row>
    <row r="87" spans="2:9" ht="12.75">
      <c r="B87" s="180"/>
      <c r="C87" s="161"/>
      <c r="D87" s="159"/>
      <c r="E87" s="207"/>
      <c r="F87" s="160"/>
      <c r="G87" s="160"/>
      <c r="H87" s="179"/>
      <c r="I87" s="178"/>
    </row>
    <row r="88" spans="2:9" ht="12.75">
      <c r="B88" s="180"/>
      <c r="C88" s="161"/>
      <c r="D88" s="159"/>
      <c r="E88" s="207"/>
      <c r="F88" s="160"/>
      <c r="G88" s="160"/>
      <c r="H88" s="179"/>
      <c r="I88" s="178"/>
    </row>
    <row r="89" spans="2:9" ht="12.75">
      <c r="B89" s="401" t="s">
        <v>469</v>
      </c>
      <c r="C89" s="402"/>
      <c r="D89" s="402"/>
      <c r="E89" s="402"/>
      <c r="F89" s="402"/>
      <c r="G89" s="402"/>
      <c r="H89" s="402"/>
      <c r="I89" s="166"/>
    </row>
    <row r="90" spans="2:9" ht="38.25">
      <c r="B90" s="165" t="s">
        <v>575</v>
      </c>
      <c r="C90" s="193" t="s">
        <v>426</v>
      </c>
      <c r="D90" s="202" t="s">
        <v>416</v>
      </c>
      <c r="E90" s="165" t="s">
        <v>417</v>
      </c>
      <c r="F90" s="165" t="s">
        <v>418</v>
      </c>
      <c r="G90" s="165" t="s">
        <v>400</v>
      </c>
      <c r="H90" s="165" t="s">
        <v>401</v>
      </c>
      <c r="I90" s="166"/>
    </row>
    <row r="91" spans="2:9" ht="12.75">
      <c r="B91" s="181" t="s">
        <v>405</v>
      </c>
      <c r="C91" s="157">
        <f>'Detailed Budget'!E183</f>
        <v>0</v>
      </c>
      <c r="D91" s="158">
        <v>1</v>
      </c>
      <c r="E91" s="204"/>
      <c r="F91" s="162">
        <f>D91-E91</f>
        <v>1</v>
      </c>
      <c r="G91" s="267">
        <f>F91/D91</f>
        <v>1</v>
      </c>
      <c r="H91" s="172"/>
      <c r="I91" s="178"/>
    </row>
    <row r="92" spans="2:9" ht="12.75">
      <c r="B92" s="181" t="s">
        <v>406</v>
      </c>
      <c r="C92" s="157" t="s">
        <v>427</v>
      </c>
      <c r="D92" s="158">
        <v>1</v>
      </c>
      <c r="E92" s="204"/>
      <c r="F92" s="162">
        <f aca="true" t="shared" si="6" ref="F92:F103">D92-E92</f>
        <v>1</v>
      </c>
      <c r="G92" s="267">
        <f aca="true" t="shared" si="7" ref="G92:G104">F92/D92</f>
        <v>1</v>
      </c>
      <c r="H92" s="172"/>
      <c r="I92" s="178"/>
    </row>
    <row r="93" spans="2:9" ht="12.75">
      <c r="B93" s="181" t="s">
        <v>408</v>
      </c>
      <c r="C93" s="157" t="s">
        <v>428</v>
      </c>
      <c r="D93" s="158">
        <v>1</v>
      </c>
      <c r="E93" s="204"/>
      <c r="F93" s="162">
        <f t="shared" si="6"/>
        <v>1</v>
      </c>
      <c r="G93" s="267">
        <f t="shared" si="7"/>
        <v>1</v>
      </c>
      <c r="H93" s="172"/>
      <c r="I93" s="178"/>
    </row>
    <row r="94" spans="2:9" ht="12.75">
      <c r="B94" s="181" t="s">
        <v>409</v>
      </c>
      <c r="C94" s="157" t="s">
        <v>429</v>
      </c>
      <c r="D94" s="158">
        <v>1</v>
      </c>
      <c r="E94" s="204"/>
      <c r="F94" s="162">
        <f t="shared" si="6"/>
        <v>1</v>
      </c>
      <c r="G94" s="267">
        <f t="shared" si="7"/>
        <v>1</v>
      </c>
      <c r="H94" s="172"/>
      <c r="I94" s="178"/>
    </row>
    <row r="95" spans="2:9" ht="12.75">
      <c r="B95" s="181" t="s">
        <v>410</v>
      </c>
      <c r="C95" s="157" t="s">
        <v>430</v>
      </c>
      <c r="D95" s="158">
        <v>1</v>
      </c>
      <c r="E95" s="204"/>
      <c r="F95" s="162">
        <f t="shared" si="6"/>
        <v>1</v>
      </c>
      <c r="G95" s="267">
        <f t="shared" si="7"/>
        <v>1</v>
      </c>
      <c r="H95" s="172"/>
      <c r="I95" s="178"/>
    </row>
    <row r="96" spans="2:9" ht="12.75">
      <c r="B96" s="181" t="s">
        <v>411</v>
      </c>
      <c r="C96" s="157" t="s">
        <v>431</v>
      </c>
      <c r="D96" s="158">
        <v>1</v>
      </c>
      <c r="E96" s="204"/>
      <c r="F96" s="162">
        <f t="shared" si="6"/>
        <v>1</v>
      </c>
      <c r="G96" s="267">
        <f t="shared" si="7"/>
        <v>1</v>
      </c>
      <c r="H96" s="172"/>
      <c r="I96" s="178"/>
    </row>
    <row r="97" spans="2:9" ht="12.75">
      <c r="B97" s="181" t="s">
        <v>413</v>
      </c>
      <c r="C97" s="157" t="s">
        <v>432</v>
      </c>
      <c r="D97" s="158">
        <v>1</v>
      </c>
      <c r="E97" s="204"/>
      <c r="F97" s="162">
        <f t="shared" si="6"/>
        <v>1</v>
      </c>
      <c r="G97" s="267">
        <f t="shared" si="7"/>
        <v>1</v>
      </c>
      <c r="H97" s="172"/>
      <c r="I97" s="178"/>
    </row>
    <row r="98" spans="2:9" ht="12.75">
      <c r="B98" s="181" t="s">
        <v>424</v>
      </c>
      <c r="C98" s="157" t="s">
        <v>433</v>
      </c>
      <c r="D98" s="158">
        <v>1</v>
      </c>
      <c r="E98" s="204"/>
      <c r="F98" s="162">
        <f t="shared" si="6"/>
        <v>1</v>
      </c>
      <c r="G98" s="267">
        <f t="shared" si="7"/>
        <v>1</v>
      </c>
      <c r="H98" s="172"/>
      <c r="I98" s="178"/>
    </row>
    <row r="99" spans="2:9" ht="12.75">
      <c r="B99" s="181" t="s">
        <v>434</v>
      </c>
      <c r="C99" s="157" t="s">
        <v>435</v>
      </c>
      <c r="D99" s="158">
        <v>1</v>
      </c>
      <c r="E99" s="204"/>
      <c r="F99" s="162">
        <f t="shared" si="6"/>
        <v>1</v>
      </c>
      <c r="G99" s="267">
        <f t="shared" si="7"/>
        <v>1</v>
      </c>
      <c r="H99" s="172"/>
      <c r="I99" s="178"/>
    </row>
    <row r="100" spans="2:9" ht="12.75">
      <c r="B100" s="181" t="s">
        <v>436</v>
      </c>
      <c r="C100" s="157" t="s">
        <v>437</v>
      </c>
      <c r="D100" s="158">
        <v>1</v>
      </c>
      <c r="E100" s="204"/>
      <c r="F100" s="162">
        <f t="shared" si="6"/>
        <v>1</v>
      </c>
      <c r="G100" s="267">
        <f t="shared" si="7"/>
        <v>1</v>
      </c>
      <c r="H100" s="172"/>
      <c r="I100" s="178"/>
    </row>
    <row r="101" spans="2:9" ht="12.75">
      <c r="B101" s="181" t="s">
        <v>438</v>
      </c>
      <c r="C101" s="157" t="s">
        <v>439</v>
      </c>
      <c r="D101" s="158">
        <v>1</v>
      </c>
      <c r="E101" s="204"/>
      <c r="F101" s="162">
        <f t="shared" si="6"/>
        <v>1</v>
      </c>
      <c r="G101" s="267">
        <f t="shared" si="7"/>
        <v>1</v>
      </c>
      <c r="H101" s="172"/>
      <c r="I101" s="178"/>
    </row>
    <row r="102" spans="2:9" ht="12.75">
      <c r="B102" s="181" t="s">
        <v>440</v>
      </c>
      <c r="C102" s="195" t="s">
        <v>441</v>
      </c>
      <c r="D102" s="158">
        <v>1</v>
      </c>
      <c r="E102" s="204"/>
      <c r="F102" s="162">
        <f t="shared" si="6"/>
        <v>1</v>
      </c>
      <c r="G102" s="267">
        <f t="shared" si="7"/>
        <v>1</v>
      </c>
      <c r="H102" s="172"/>
      <c r="I102" s="178"/>
    </row>
    <row r="103" spans="2:9" ht="12.75">
      <c r="B103" s="181" t="s">
        <v>442</v>
      </c>
      <c r="C103" s="195" t="s">
        <v>169</v>
      </c>
      <c r="D103" s="158">
        <v>1</v>
      </c>
      <c r="E103" s="204"/>
      <c r="F103" s="162">
        <f t="shared" si="6"/>
        <v>1</v>
      </c>
      <c r="G103" s="267">
        <f t="shared" si="7"/>
        <v>1</v>
      </c>
      <c r="H103" s="172"/>
      <c r="I103" s="178"/>
    </row>
    <row r="104" spans="2:9" s="221" customFormat="1" ht="12.75">
      <c r="B104" s="165"/>
      <c r="C104" s="193" t="s">
        <v>176</v>
      </c>
      <c r="D104" s="165">
        <f>SUM(D91:D103)</f>
        <v>13</v>
      </c>
      <c r="E104" s="227">
        <f>SUM(E91:E103)</f>
        <v>0</v>
      </c>
      <c r="F104" s="227">
        <f>SUM(F91:F103)</f>
        <v>13</v>
      </c>
      <c r="G104" s="262">
        <f t="shared" si="7"/>
        <v>1</v>
      </c>
      <c r="H104" s="165"/>
      <c r="I104" s="174"/>
    </row>
    <row r="111" spans="2:8" ht="38.25">
      <c r="B111" s="398" t="s">
        <v>398</v>
      </c>
      <c r="C111" s="398"/>
      <c r="D111" s="398"/>
      <c r="E111" s="202" t="s">
        <v>399</v>
      </c>
      <c r="F111" s="165" t="s">
        <v>402</v>
      </c>
      <c r="G111" s="165" t="s">
        <v>403</v>
      </c>
      <c r="H111" s="165" t="s">
        <v>404</v>
      </c>
    </row>
    <row r="112" spans="2:8" ht="12.75">
      <c r="B112" s="405" t="s">
        <v>600</v>
      </c>
      <c r="C112" s="405"/>
      <c r="D112" s="182"/>
      <c r="E112" s="208">
        <v>0</v>
      </c>
      <c r="F112" s="183">
        <f>'Detailed Budget'!AF163</f>
        <v>0</v>
      </c>
      <c r="G112" s="184" t="e">
        <f>E112/E114</f>
        <v>#DIV/0!</v>
      </c>
      <c r="H112" s="184" t="e">
        <f>F112/F114</f>
        <v>#DIV/0!</v>
      </c>
    </row>
    <row r="113" spans="2:8" ht="12.75">
      <c r="B113" s="403" t="s">
        <v>407</v>
      </c>
      <c r="C113" s="403"/>
      <c r="D113" s="182"/>
      <c r="E113" s="208">
        <v>0</v>
      </c>
      <c r="F113" s="183">
        <f>'Detailed Budget'!AF165+'Detailed Budget'!AF199</f>
        <v>0</v>
      </c>
      <c r="G113" s="184" t="e">
        <f>E113/E114</f>
        <v>#DIV/0!</v>
      </c>
      <c r="H113" s="184" t="e">
        <f>F113/F114</f>
        <v>#DIV/0!</v>
      </c>
    </row>
    <row r="114" spans="2:8" ht="13.5" thickBot="1">
      <c r="B114" s="403" t="s">
        <v>176</v>
      </c>
      <c r="C114" s="403"/>
      <c r="D114" s="182"/>
      <c r="E114" s="209">
        <f>SUM(E112:E113)</f>
        <v>0</v>
      </c>
      <c r="F114" s="185">
        <f>SUM(F112:F113)</f>
        <v>0</v>
      </c>
      <c r="G114" s="186" t="e">
        <f>SUM(G112:G113)</f>
        <v>#DIV/0!</v>
      </c>
      <c r="H114" s="186" t="e">
        <f>SUM(H112:H113)</f>
        <v>#DIV/0!</v>
      </c>
    </row>
    <row r="115" ht="13.5" thickTop="1"/>
    <row r="117" spans="2:8" ht="12.75">
      <c r="B117" s="403" t="s">
        <v>412</v>
      </c>
      <c r="C117" s="403"/>
      <c r="D117" s="182"/>
      <c r="E117" s="208">
        <v>0</v>
      </c>
      <c r="F117" s="183">
        <f>'Detailed Budget'!AF201-'Detailed Budget'!AF167-'Detailed Budget'!AF168</f>
        <v>0</v>
      </c>
      <c r="G117" s="184" t="e">
        <f>E117/E120</f>
        <v>#DIV/0!</v>
      </c>
      <c r="H117" s="184" t="e">
        <f>F117/F120</f>
        <v>#DIV/0!</v>
      </c>
    </row>
    <row r="118" spans="2:8" ht="12.75">
      <c r="B118" s="403" t="s">
        <v>414</v>
      </c>
      <c r="C118" s="403"/>
      <c r="D118" s="182"/>
      <c r="E118" s="208">
        <v>0</v>
      </c>
      <c r="F118" s="183">
        <f>'Detailed Budget'!AF167+'Detailed Budget'!AF168</f>
        <v>0</v>
      </c>
      <c r="G118" s="184" t="e">
        <f>E118/E120</f>
        <v>#DIV/0!</v>
      </c>
      <c r="H118" s="184" t="e">
        <f>F118/F120</f>
        <v>#DIV/0!</v>
      </c>
    </row>
    <row r="119" spans="2:8" ht="12.75">
      <c r="B119" s="196"/>
      <c r="C119" s="196"/>
      <c r="D119" s="182"/>
      <c r="E119" s="210"/>
      <c r="F119" s="187"/>
      <c r="G119" s="184"/>
      <c r="H119" s="184"/>
    </row>
    <row r="120" spans="2:8" ht="13.5" thickBot="1">
      <c r="B120" s="403" t="s">
        <v>176</v>
      </c>
      <c r="C120" s="403"/>
      <c r="D120" s="182"/>
      <c r="E120" s="209">
        <f>SUM(E117:E118)</f>
        <v>0</v>
      </c>
      <c r="F120" s="185">
        <f>SUM(F117:F118)</f>
        <v>0</v>
      </c>
      <c r="G120" s="184" t="e">
        <f>SUM(G117:G118)</f>
        <v>#DIV/0!</v>
      </c>
      <c r="H120" s="184" t="e">
        <f>SUM(H117:H118)</f>
        <v>#DIV/0!</v>
      </c>
    </row>
    <row r="121" ht="13.5" thickTop="1"/>
    <row r="125" spans="2:8" ht="12.75">
      <c r="B125" s="399" t="s">
        <v>611</v>
      </c>
      <c r="C125" s="399"/>
      <c r="D125" s="399"/>
      <c r="E125" s="399"/>
      <c r="F125" s="399"/>
      <c r="G125" s="399"/>
      <c r="H125" s="399"/>
    </row>
    <row r="126" spans="2:8" ht="38.25">
      <c r="B126" s="167" t="s">
        <v>609</v>
      </c>
      <c r="C126" s="198" t="s">
        <v>443</v>
      </c>
      <c r="D126" s="167" t="s">
        <v>444</v>
      </c>
      <c r="E126" s="205" t="s">
        <v>445</v>
      </c>
      <c r="F126" s="167" t="s">
        <v>571</v>
      </c>
      <c r="G126" s="167" t="s">
        <v>572</v>
      </c>
      <c r="H126" s="167" t="s">
        <v>401</v>
      </c>
    </row>
    <row r="127" spans="2:8" ht="12.75">
      <c r="B127" s="399"/>
      <c r="C127" s="163" t="s">
        <v>352</v>
      </c>
      <c r="D127" s="189"/>
      <c r="E127" s="204">
        <f>F118</f>
        <v>0</v>
      </c>
      <c r="F127" s="189">
        <f>SUM(E127-D127)</f>
        <v>0</v>
      </c>
      <c r="G127" s="190" t="e">
        <f aca="true" t="shared" si="8" ref="G127:G134">SUM(F127/D127)</f>
        <v>#DIV/0!</v>
      </c>
      <c r="H127" s="189"/>
    </row>
    <row r="128" spans="2:8" ht="12.75">
      <c r="B128" s="399"/>
      <c r="C128" s="163" t="s">
        <v>446</v>
      </c>
      <c r="D128" s="189"/>
      <c r="E128" s="204" t="e">
        <f>E127/F120</f>
        <v>#DIV/0!</v>
      </c>
      <c r="F128" s="189" t="e">
        <f aca="true" t="shared" si="9" ref="F128:F134">SUM(E128-D128)</f>
        <v>#DIV/0!</v>
      </c>
      <c r="G128" s="190" t="e">
        <f>SUM(F128/D128)</f>
        <v>#DIV/0!</v>
      </c>
      <c r="H128" s="189"/>
    </row>
    <row r="129" spans="2:8" ht="12.75">
      <c r="B129" s="399"/>
      <c r="C129" s="163" t="s">
        <v>447</v>
      </c>
      <c r="D129" s="189"/>
      <c r="E129" s="204">
        <f>'Detailed Budget'!AF167</f>
        <v>0</v>
      </c>
      <c r="F129" s="189">
        <f t="shared" si="9"/>
        <v>0</v>
      </c>
      <c r="G129" s="190" t="e">
        <f t="shared" si="8"/>
        <v>#DIV/0!</v>
      </c>
      <c r="H129" s="189"/>
    </row>
    <row r="130" spans="2:8" ht="12.75">
      <c r="B130" s="399"/>
      <c r="C130" s="163" t="s">
        <v>448</v>
      </c>
      <c r="D130" s="189"/>
      <c r="E130" s="204" t="e">
        <f>F112/F114</f>
        <v>#DIV/0!</v>
      </c>
      <c r="F130" s="189" t="e">
        <f>SUM(E130-D130)</f>
        <v>#DIV/0!</v>
      </c>
      <c r="G130" s="190" t="e">
        <f t="shared" si="8"/>
        <v>#DIV/0!</v>
      </c>
      <c r="H130" s="189"/>
    </row>
    <row r="131" spans="2:8" ht="12.75">
      <c r="B131" s="399"/>
      <c r="C131" s="163" t="s">
        <v>449</v>
      </c>
      <c r="D131" s="189"/>
      <c r="E131" s="204" t="e">
        <f>F113/F114</f>
        <v>#DIV/0!</v>
      </c>
      <c r="F131" s="189" t="e">
        <f t="shared" si="9"/>
        <v>#DIV/0!</v>
      </c>
      <c r="G131" s="190" t="e">
        <f t="shared" si="8"/>
        <v>#DIV/0!</v>
      </c>
      <c r="H131" s="189"/>
    </row>
    <row r="132" spans="2:8" ht="12.75">
      <c r="B132" s="399"/>
      <c r="C132" s="163" t="s">
        <v>450</v>
      </c>
      <c r="D132" s="189"/>
      <c r="E132" s="204">
        <f>F120</f>
        <v>0</v>
      </c>
      <c r="F132" s="189">
        <f t="shared" si="9"/>
        <v>0</v>
      </c>
      <c r="G132" s="190" t="e">
        <f t="shared" si="8"/>
        <v>#DIV/0!</v>
      </c>
      <c r="H132" s="189"/>
    </row>
    <row r="133" spans="2:8" ht="12.75">
      <c r="B133" s="399"/>
      <c r="C133" s="163" t="s">
        <v>451</v>
      </c>
      <c r="D133" s="189"/>
      <c r="E133" s="204">
        <f>'Detailed Budget'!AF199</f>
        <v>0</v>
      </c>
      <c r="F133" s="189">
        <f t="shared" si="9"/>
        <v>0</v>
      </c>
      <c r="G133" s="190" t="e">
        <f t="shared" si="8"/>
        <v>#DIV/0!</v>
      </c>
      <c r="H133" s="189"/>
    </row>
    <row r="134" spans="2:8" ht="12.75">
      <c r="B134" s="399"/>
      <c r="C134" s="163" t="s">
        <v>452</v>
      </c>
      <c r="D134" s="189"/>
      <c r="E134" s="204">
        <f>'Detailed Budget'!AF180+'Detailed Budget'!AF181</f>
        <v>0</v>
      </c>
      <c r="F134" s="189">
        <f t="shared" si="9"/>
        <v>0</v>
      </c>
      <c r="G134" s="190" t="e">
        <f t="shared" si="8"/>
        <v>#DIV/0!</v>
      </c>
      <c r="H134" s="189"/>
    </row>
    <row r="135" spans="2:8" ht="12.75">
      <c r="B135" s="399"/>
      <c r="C135" s="163" t="s">
        <v>453</v>
      </c>
      <c r="D135" s="400"/>
      <c r="E135" s="400"/>
      <c r="F135" s="400"/>
      <c r="G135" s="400"/>
      <c r="H135" s="189"/>
    </row>
  </sheetData>
  <sheetProtection/>
  <mergeCells count="14">
    <mergeCell ref="B113:C113"/>
    <mergeCell ref="B114:C114"/>
    <mergeCell ref="B117:C117"/>
    <mergeCell ref="B118:C118"/>
    <mergeCell ref="B4:H4"/>
    <mergeCell ref="B127:B135"/>
    <mergeCell ref="D135:G135"/>
    <mergeCell ref="B89:H89"/>
    <mergeCell ref="B76:H76"/>
    <mergeCell ref="B111:D111"/>
    <mergeCell ref="B125:H125"/>
    <mergeCell ref="B120:C120"/>
    <mergeCell ref="B56:H56"/>
    <mergeCell ref="B112:C1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F46"/>
  <sheetViews>
    <sheetView view="pageBreakPreview" zoomScaleSheetLayoutView="100" zoomScalePageLayoutView="0" workbookViewId="0" topLeftCell="A1">
      <selection activeCell="B46" sqref="B46"/>
    </sheetView>
  </sheetViews>
  <sheetFormatPr defaultColWidth="9.140625" defaultRowHeight="12.75"/>
  <cols>
    <col min="1" max="1" width="2.140625" style="20" customWidth="1"/>
    <col min="2" max="2" width="9.140625" style="164" customWidth="1"/>
    <col min="3" max="3" width="9.140625" style="20" customWidth="1"/>
    <col min="4" max="4" width="32.140625" style="20" customWidth="1"/>
    <col min="5" max="5" width="14.421875" style="20" customWidth="1"/>
    <col min="6" max="6" width="24.7109375" style="20" customWidth="1"/>
    <col min="7" max="16384" width="9.140625" style="20" customWidth="1"/>
  </cols>
  <sheetData>
    <row r="2" spans="2:6" s="136" customFormat="1" ht="12.75">
      <c r="B2" s="406" t="s">
        <v>578</v>
      </c>
      <c r="C2" s="406"/>
      <c r="D2" s="406"/>
      <c r="E2" s="406"/>
      <c r="F2" s="406"/>
    </row>
    <row r="3" spans="2:6" s="136" customFormat="1" ht="12.75">
      <c r="B3" s="406" t="s">
        <v>579</v>
      </c>
      <c r="C3" s="406"/>
      <c r="D3" s="406"/>
      <c r="E3" s="406"/>
      <c r="F3" s="406"/>
    </row>
    <row r="5" spans="2:6" ht="12.75">
      <c r="B5" s="406" t="s">
        <v>592</v>
      </c>
      <c r="C5" s="406"/>
      <c r="D5" s="406"/>
      <c r="E5" s="406"/>
      <c r="F5" s="406"/>
    </row>
    <row r="7" spans="2:6" ht="12.75">
      <c r="B7" s="408" t="s">
        <v>586</v>
      </c>
      <c r="C7" s="408"/>
      <c r="D7" s="408"/>
      <c r="E7" s="408" t="s">
        <v>590</v>
      </c>
      <c r="F7" s="408"/>
    </row>
    <row r="8" spans="2:6" ht="12.75">
      <c r="B8" s="222"/>
      <c r="C8" s="222"/>
      <c r="D8" s="222"/>
      <c r="E8" s="223"/>
      <c r="F8" s="222"/>
    </row>
    <row r="9" spans="2:6" ht="12.75">
      <c r="B9" s="408" t="s">
        <v>591</v>
      </c>
      <c r="C9" s="408"/>
      <c r="D9" s="408"/>
      <c r="E9" s="408"/>
      <c r="F9" s="408"/>
    </row>
    <row r="10" spans="2:6" ht="12.75">
      <c r="B10" s="222"/>
      <c r="C10" s="223"/>
      <c r="D10" s="223"/>
      <c r="E10" s="223"/>
      <c r="F10" s="223"/>
    </row>
    <row r="11" spans="2:6" ht="12.75">
      <c r="B11" s="225" t="s">
        <v>587</v>
      </c>
      <c r="C11" s="225"/>
      <c r="D11" s="225"/>
      <c r="E11" s="223" t="s">
        <v>589</v>
      </c>
      <c r="F11" s="224"/>
    </row>
    <row r="12" spans="2:6" ht="12.75">
      <c r="B12" s="222"/>
      <c r="C12" s="223"/>
      <c r="D12" s="223"/>
      <c r="E12" s="223"/>
      <c r="F12" s="223"/>
    </row>
    <row r="13" spans="2:6" ht="12.75">
      <c r="B13" s="222"/>
      <c r="C13" s="223"/>
      <c r="D13" s="223"/>
      <c r="E13" s="223"/>
      <c r="F13" s="223"/>
    </row>
    <row r="14" s="136" customFormat="1" ht="12.75">
      <c r="B14" s="216" t="s">
        <v>456</v>
      </c>
    </row>
    <row r="15" s="136" customFormat="1" ht="12.75">
      <c r="B15" s="147" t="s">
        <v>576</v>
      </c>
    </row>
    <row r="16" ht="12.75">
      <c r="B16" s="147" t="s">
        <v>593</v>
      </c>
    </row>
    <row r="17" ht="12.75">
      <c r="B17" s="147" t="s">
        <v>588</v>
      </c>
    </row>
    <row r="18" ht="12.75">
      <c r="B18" s="147" t="s">
        <v>594</v>
      </c>
    </row>
    <row r="19" ht="12.75">
      <c r="B19" s="147" t="s">
        <v>595</v>
      </c>
    </row>
    <row r="20" ht="12.75">
      <c r="B20" s="147" t="s">
        <v>596</v>
      </c>
    </row>
    <row r="21" ht="12.75">
      <c r="B21" s="147" t="s">
        <v>597</v>
      </c>
    </row>
    <row r="22" ht="12.75">
      <c r="B22" s="20" t="s">
        <v>577</v>
      </c>
    </row>
    <row r="24" s="136" customFormat="1" ht="12.75">
      <c r="B24" s="216" t="s">
        <v>457</v>
      </c>
    </row>
    <row r="25" ht="12.75">
      <c r="B25" s="164" t="s">
        <v>580</v>
      </c>
    </row>
    <row r="26" ht="12.75">
      <c r="B26" s="164" t="s">
        <v>581</v>
      </c>
    </row>
    <row r="27" ht="12.75">
      <c r="B27" s="164" t="s">
        <v>582</v>
      </c>
    </row>
    <row r="28" ht="12.75">
      <c r="B28" s="164" t="s">
        <v>583</v>
      </c>
    </row>
    <row r="29" ht="12.75">
      <c r="B29" s="164" t="s">
        <v>584</v>
      </c>
    </row>
    <row r="30" ht="12.75">
      <c r="B30" s="164" t="s">
        <v>458</v>
      </c>
    </row>
    <row r="31" ht="12.75">
      <c r="B31" s="164" t="s">
        <v>459</v>
      </c>
    </row>
    <row r="33" ht="12.75">
      <c r="B33" s="164" t="s">
        <v>460</v>
      </c>
    </row>
    <row r="34" ht="12.75">
      <c r="B34" s="164" t="s">
        <v>598</v>
      </c>
    </row>
    <row r="36" ht="12.75">
      <c r="B36" s="164" t="s">
        <v>599</v>
      </c>
    </row>
    <row r="38" ht="12.75">
      <c r="B38" s="164" t="s">
        <v>601</v>
      </c>
    </row>
    <row r="40" ht="12.75">
      <c r="B40" s="164" t="s">
        <v>602</v>
      </c>
    </row>
    <row r="42" spans="2:6" ht="27" customHeight="1">
      <c r="B42" s="407" t="s">
        <v>585</v>
      </c>
      <c r="C42" s="407"/>
      <c r="D42" s="407"/>
      <c r="E42" s="407"/>
      <c r="F42" s="407"/>
    </row>
    <row r="44" s="136" customFormat="1" ht="12.75">
      <c r="B44" s="216" t="s">
        <v>461</v>
      </c>
    </row>
    <row r="45" ht="12.75">
      <c r="B45" s="164" t="s">
        <v>610</v>
      </c>
    </row>
    <row r="46" ht="12.75">
      <c r="B46" s="164" t="s">
        <v>614</v>
      </c>
    </row>
  </sheetData>
  <sheetProtection/>
  <mergeCells count="7">
    <mergeCell ref="B2:F2"/>
    <mergeCell ref="B42:F42"/>
    <mergeCell ref="E7:F7"/>
    <mergeCell ref="B5:F5"/>
    <mergeCell ref="B7:D7"/>
    <mergeCell ref="B9:F9"/>
    <mergeCell ref="B3:F3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Umme Tania Sultana</cp:lastModifiedBy>
  <cp:lastPrinted>2017-05-03T06:19:10Z</cp:lastPrinted>
  <dcterms:created xsi:type="dcterms:W3CDTF">1996-10-14T23:33:28Z</dcterms:created>
  <dcterms:modified xsi:type="dcterms:W3CDTF">2017-06-15T07:32:06Z</dcterms:modified>
  <cp:category/>
  <cp:version/>
  <cp:contentType/>
  <cp:contentStatus/>
</cp:coreProperties>
</file>